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870" windowWidth="14205" windowHeight="60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Sheet1!$A$1:$E$31</definedName>
  </definedNames>
  <calcPr calcId="124519"/>
</workbook>
</file>

<file path=xl/calcChain.xml><?xml version="1.0" encoding="utf-8"?>
<calcChain xmlns="http://schemas.openxmlformats.org/spreadsheetml/2006/main">
  <c r="D26" i="1"/>
  <c r="B21"/>
  <c r="D21"/>
  <c r="C21"/>
  <c r="D18"/>
  <c r="E18" s="1"/>
  <c r="C11"/>
  <c r="C20"/>
  <c r="B11"/>
  <c r="B20"/>
  <c r="C27"/>
  <c r="C10"/>
  <c r="C7"/>
  <c r="B7"/>
  <c r="B27"/>
  <c r="B10"/>
  <c r="D10" s="1"/>
  <c r="E10" s="1"/>
  <c r="D8"/>
  <c r="E8" s="1"/>
  <c r="D9"/>
  <c r="E9" s="1"/>
  <c r="D13"/>
  <c r="D14"/>
  <c r="D16"/>
  <c r="D17"/>
  <c r="D19"/>
  <c r="E19" s="1"/>
  <c r="D22"/>
  <c r="D23"/>
  <c r="E23" s="1"/>
  <c r="D24"/>
  <c r="D25"/>
  <c r="D28"/>
  <c r="D30"/>
  <c r="E30" s="1"/>
  <c r="C29" l="1"/>
  <c r="C31" s="1"/>
  <c r="D12"/>
  <c r="D15"/>
  <c r="D27"/>
  <c r="E27" s="1"/>
  <c r="E21"/>
  <c r="D11"/>
  <c r="E11" s="1"/>
  <c r="D20"/>
  <c r="E20" s="1"/>
  <c r="B29" l="1"/>
  <c r="B31" s="1"/>
  <c r="D7"/>
  <c r="E7" s="1"/>
  <c r="D31" l="1"/>
  <c r="E31" s="1"/>
  <c r="D29"/>
  <c r="E29" s="1"/>
</calcChain>
</file>

<file path=xl/sharedStrings.xml><?xml version="1.0" encoding="utf-8"?>
<sst xmlns="http://schemas.openxmlformats.org/spreadsheetml/2006/main" count="34" uniqueCount="34">
  <si>
    <t>National Taiwan University of Science and Technology Fund</t>
    <phoneticPr fontId="5" type="noConversion"/>
  </si>
  <si>
    <t>Item</t>
  </si>
  <si>
    <t>Settled</t>
  </si>
  <si>
    <t>Comparison</t>
  </si>
  <si>
    <t>Amount</t>
  </si>
  <si>
    <t>％</t>
  </si>
  <si>
    <t>Statement of Cash Flows</t>
    <phoneticPr fontId="5" type="noConversion"/>
  </si>
  <si>
    <t>Projected</t>
    <phoneticPr fontId="5" type="noConversion"/>
  </si>
  <si>
    <t>Unit: NTD</t>
    <phoneticPr fontId="5" type="noConversion"/>
  </si>
  <si>
    <t xml:space="preserve">        Decreases in Short-term Debts and Other Liabilities                                     </t>
    <phoneticPr fontId="5" type="noConversion"/>
  </si>
  <si>
    <t xml:space="preserve">        Increases in Short-term Debts and Other Liabilities                                   </t>
    <phoneticPr fontId="5" type="noConversion"/>
  </si>
  <si>
    <t>▼Cash Flows from Operating Activities                                            </t>
  </si>
  <si>
    <t>　　The Year's Profit (Loss-)                                         </t>
  </si>
  <si>
    <t>　　Non-cash Items Adjustment                                             </t>
  </si>
  <si>
    <t>▼Cash Flows from Investing Activities                                            </t>
  </si>
  <si>
    <t>▼Cash Flows from Financing Activities                                          </t>
  </si>
  <si>
    <t>　　Increases in Funds and Reserve Funds             </t>
  </si>
  <si>
    <t>　　Decreases in Long-term Liabilities                              </t>
  </si>
  <si>
    <t>▼Beginning Cash and Cash Equivalent                                      </t>
  </si>
  <si>
    <t>▼Final Cash and Cash Equivalent                                    </t>
  </si>
  <si>
    <t>▼The rate of exchange fluctuation influences</t>
    <phoneticPr fontId="5" type="noConversion"/>
  </si>
  <si>
    <t xml:space="preserve">        Net Cash Inflows (Outflows-) of Investing
        Activities                               </t>
    <phoneticPr fontId="5" type="noConversion"/>
  </si>
  <si>
    <t>　　 Net Cash Inflows (Outflows-) of Financing    
        Activities</t>
    <phoneticPr fontId="5" type="noConversion"/>
  </si>
  <si>
    <t>▼Net Increase (Net Decrease-) in Cash and Cash
    Equivalent                                 </t>
    <phoneticPr fontId="5" type="noConversion"/>
  </si>
  <si>
    <t>　　Net Cash Inflows (Outflows-) of Operating
       Activities </t>
    <phoneticPr fontId="5" type="noConversion"/>
  </si>
  <si>
    <t xml:space="preserve">        Decreases in Short-term Investment and Payments      
        Temporarily Made for Others                              </t>
    <phoneticPr fontId="5" type="noConversion"/>
  </si>
  <si>
    <t>　　Decreases in Long-term Investment</t>
    <phoneticPr fontId="5" type="noConversion"/>
  </si>
  <si>
    <t xml:space="preserve">　　Decreases in Intangible Assets and Other Assets     </t>
    <phoneticPr fontId="5" type="noConversion"/>
  </si>
  <si>
    <t xml:space="preserve">　　Increases in Short-term Investment and Payments 
        Temporarily Made for Others                              </t>
    <phoneticPr fontId="5" type="noConversion"/>
  </si>
  <si>
    <t xml:space="preserve">        Increases in Long-term Investment</t>
    <phoneticPr fontId="5" type="noConversion"/>
  </si>
  <si>
    <t xml:space="preserve">        Increases in Fixed Assets and Depletable Assets </t>
    <phoneticPr fontId="5" type="noConversion"/>
  </si>
  <si>
    <t xml:space="preserve">        Increases in Intangible Assets and Other Assets</t>
    <phoneticPr fontId="5" type="noConversion"/>
  </si>
  <si>
    <t xml:space="preserve">　　Decreases in Fixed Assets  and Depletable Assets     </t>
    <phoneticPr fontId="5" type="noConversion"/>
  </si>
  <si>
    <t>　　Decreases in Funds and Reserve Funds             </t>
    <phoneticPr fontId="5" type="noConversion"/>
  </si>
</sst>
</file>

<file path=xl/styles.xml><?xml version="1.0" encoding="utf-8"?>
<styleSheet xmlns="http://schemas.openxmlformats.org/spreadsheetml/2006/main">
  <fonts count="14">
    <font>
      <sz val="12"/>
      <color theme="1"/>
      <name val="新細明體"/>
      <family val="2"/>
      <charset val="136"/>
      <scheme val="minor"/>
    </font>
    <font>
      <b/>
      <sz val="16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b/>
      <u/>
      <sz val="16"/>
      <name val="新細明體"/>
      <family val="1"/>
      <charset val="136"/>
    </font>
    <font>
      <b/>
      <sz val="12"/>
      <color rgb="FF0000FF"/>
      <name val="新細明體"/>
      <family val="1"/>
      <charset val="136"/>
      <scheme val="major"/>
    </font>
    <font>
      <sz val="12"/>
      <color rgb="FF0000FF"/>
      <name val="新細明體"/>
      <family val="1"/>
      <charset val="136"/>
      <scheme val="major"/>
    </font>
    <font>
      <sz val="12"/>
      <color rgb="FFFF0000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b/>
      <sz val="12"/>
      <name val="新細明體"/>
      <family val="1"/>
      <charset val="136"/>
      <scheme val="major"/>
    </font>
    <font>
      <b/>
      <sz val="12"/>
      <color theme="1"/>
      <name val="新細明體"/>
      <family val="1"/>
      <charset val="136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3" fontId="0" fillId="0" borderId="0" xfId="0" applyNumberFormat="1">
      <alignment vertical="center"/>
    </xf>
    <xf numFmtId="3" fontId="8" fillId="0" borderId="6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3" fontId="3" fillId="0" borderId="6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4" fontId="8" fillId="0" borderId="9" xfId="0" applyNumberFormat="1" applyFont="1" applyBorder="1" applyAlignment="1">
      <alignment horizontal="right" vertical="center"/>
    </xf>
    <xf numFmtId="0" fontId="2" fillId="0" borderId="0" xfId="0" applyFont="1" applyAlignment="1"/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topLeftCell="A19" workbookViewId="0">
      <selection activeCell="D31" sqref="D31"/>
    </sheetView>
  </sheetViews>
  <sheetFormatPr defaultRowHeight="16.5"/>
  <cols>
    <col min="1" max="1" width="45.5" customWidth="1"/>
    <col min="2" max="2" width="14.375" style="6" customWidth="1"/>
    <col min="3" max="3" width="13.875" customWidth="1"/>
    <col min="4" max="4" width="14.75" style="6" customWidth="1"/>
    <col min="5" max="5" width="10.125" customWidth="1"/>
  </cols>
  <sheetData>
    <row r="1" spans="1:5" ht="21">
      <c r="A1" s="30" t="s">
        <v>0</v>
      </c>
      <c r="B1" s="30"/>
      <c r="C1" s="30"/>
      <c r="D1" s="30"/>
      <c r="E1" s="30"/>
    </row>
    <row r="2" spans="1:5" ht="21">
      <c r="A2" s="31" t="s">
        <v>6</v>
      </c>
      <c r="B2" s="31"/>
      <c r="C2" s="31"/>
      <c r="D2" s="31"/>
      <c r="E2" s="31"/>
    </row>
    <row r="3" spans="1:5" ht="21" customHeight="1">
      <c r="A3" s="31">
        <v>2009</v>
      </c>
      <c r="B3" s="31"/>
      <c r="C3" s="31"/>
      <c r="D3" s="31"/>
      <c r="E3" s="31"/>
    </row>
    <row r="4" spans="1:5" ht="17.25" thickBot="1">
      <c r="A4" s="1"/>
      <c r="E4" s="18" t="s">
        <v>8</v>
      </c>
    </row>
    <row r="5" spans="1:5" s="2" customFormat="1">
      <c r="A5" s="26" t="s">
        <v>1</v>
      </c>
      <c r="B5" s="28" t="s">
        <v>7</v>
      </c>
      <c r="C5" s="23" t="s">
        <v>2</v>
      </c>
      <c r="D5" s="23" t="s">
        <v>3</v>
      </c>
      <c r="E5" s="25"/>
    </row>
    <row r="6" spans="1:5" s="2" customFormat="1">
      <c r="A6" s="27"/>
      <c r="B6" s="29"/>
      <c r="C6" s="24"/>
      <c r="D6" s="13" t="s">
        <v>4</v>
      </c>
      <c r="E6" s="5" t="s">
        <v>5</v>
      </c>
    </row>
    <row r="7" spans="1:5" s="3" customFormat="1">
      <c r="A7" s="19" t="s">
        <v>11</v>
      </c>
      <c r="B7" s="7">
        <f>B8+B9</f>
        <v>97854000</v>
      </c>
      <c r="C7" s="7">
        <f>C8+C9</f>
        <v>303596914</v>
      </c>
      <c r="D7" s="7">
        <f>C7-B7</f>
        <v>205742914</v>
      </c>
      <c r="E7" s="14">
        <f>D7/B7*100</f>
        <v>210.25498599955034</v>
      </c>
    </row>
    <row r="8" spans="1:5" s="3" customFormat="1">
      <c r="A8" s="20" t="s">
        <v>12</v>
      </c>
      <c r="B8" s="9">
        <v>990000</v>
      </c>
      <c r="C8" s="9">
        <v>-190843988</v>
      </c>
      <c r="D8" s="9">
        <f t="shared" ref="D8:D31" si="0">C8-B8</f>
        <v>-191833988</v>
      </c>
      <c r="E8" s="15">
        <f t="shared" ref="E8:E31" si="1">D8/B8*100</f>
        <v>-19377.170505050508</v>
      </c>
    </row>
    <row r="9" spans="1:5" s="3" customFormat="1">
      <c r="A9" s="20" t="s">
        <v>13</v>
      </c>
      <c r="B9" s="9">
        <v>96864000</v>
      </c>
      <c r="C9" s="9">
        <v>494440902</v>
      </c>
      <c r="D9" s="9">
        <f t="shared" si="0"/>
        <v>397576902</v>
      </c>
      <c r="E9" s="15">
        <f t="shared" si="1"/>
        <v>410.44856912784934</v>
      </c>
    </row>
    <row r="10" spans="1:5" s="12" customFormat="1" ht="33">
      <c r="A10" s="21" t="s">
        <v>24</v>
      </c>
      <c r="B10" s="11">
        <f>B8+B9</f>
        <v>97854000</v>
      </c>
      <c r="C10" s="11">
        <f>C8+C9</f>
        <v>303596914</v>
      </c>
      <c r="D10" s="11">
        <f t="shared" si="0"/>
        <v>205742914</v>
      </c>
      <c r="E10" s="16">
        <f t="shared" si="1"/>
        <v>210.25498599955034</v>
      </c>
    </row>
    <row r="11" spans="1:5" s="3" customFormat="1">
      <c r="A11" s="19" t="s">
        <v>14</v>
      </c>
      <c r="B11" s="7">
        <f>SUM(B12:B19)</f>
        <v>-755310000</v>
      </c>
      <c r="C11" s="7">
        <f>SUM(C12:C19)</f>
        <v>-747356309</v>
      </c>
      <c r="D11" s="7">
        <f t="shared" si="0"/>
        <v>7953691</v>
      </c>
      <c r="E11" s="16">
        <f t="shared" si="1"/>
        <v>-1.053036633964862</v>
      </c>
    </row>
    <row r="12" spans="1:5" s="3" customFormat="1" ht="33" customHeight="1">
      <c r="A12" s="4" t="s">
        <v>25</v>
      </c>
      <c r="B12" s="9"/>
      <c r="C12" s="9"/>
      <c r="D12" s="9">
        <f t="shared" si="0"/>
        <v>0</v>
      </c>
      <c r="E12" s="15"/>
    </row>
    <row r="13" spans="1:5" s="3" customFormat="1">
      <c r="A13" s="20" t="s">
        <v>26</v>
      </c>
      <c r="B13" s="9"/>
      <c r="C13" s="9"/>
      <c r="D13" s="9">
        <f t="shared" si="0"/>
        <v>0</v>
      </c>
      <c r="E13" s="15"/>
    </row>
    <row r="14" spans="1:5" s="3" customFormat="1">
      <c r="A14" s="20" t="s">
        <v>32</v>
      </c>
      <c r="B14" s="9"/>
      <c r="C14" s="9">
        <v>493806</v>
      </c>
      <c r="D14" s="9">
        <f t="shared" si="0"/>
        <v>493806</v>
      </c>
      <c r="E14" s="15"/>
    </row>
    <row r="15" spans="1:5" s="3" customFormat="1">
      <c r="A15" s="20" t="s">
        <v>27</v>
      </c>
      <c r="B15" s="9"/>
      <c r="C15" s="9">
        <v>751458</v>
      </c>
      <c r="D15" s="9">
        <f t="shared" si="0"/>
        <v>751458</v>
      </c>
      <c r="E15" s="15"/>
    </row>
    <row r="16" spans="1:5" s="3" customFormat="1" ht="33">
      <c r="A16" s="20" t="s">
        <v>28</v>
      </c>
      <c r="B16" s="9"/>
      <c r="C16" s="9"/>
      <c r="D16" s="9">
        <f t="shared" si="0"/>
        <v>0</v>
      </c>
      <c r="E16" s="15"/>
    </row>
    <row r="17" spans="1:5" s="3" customFormat="1">
      <c r="A17" s="20" t="s">
        <v>29</v>
      </c>
      <c r="B17" s="9"/>
      <c r="C17" s="9"/>
      <c r="D17" s="9">
        <f t="shared" si="0"/>
        <v>0</v>
      </c>
      <c r="E17" s="15"/>
    </row>
    <row r="18" spans="1:5" s="3" customFormat="1">
      <c r="A18" s="20" t="s">
        <v>30</v>
      </c>
      <c r="B18" s="9">
        <v>-742580000</v>
      </c>
      <c r="C18" s="9">
        <v>-741723213</v>
      </c>
      <c r="D18" s="9">
        <f t="shared" si="0"/>
        <v>856787</v>
      </c>
      <c r="E18" s="15">
        <f t="shared" si="1"/>
        <v>-0.11537975706321203</v>
      </c>
    </row>
    <row r="19" spans="1:5" s="3" customFormat="1">
      <c r="A19" s="20" t="s">
        <v>31</v>
      </c>
      <c r="B19" s="9">
        <v>-12730000</v>
      </c>
      <c r="C19" s="9">
        <v>-6878360</v>
      </c>
      <c r="D19" s="9">
        <f t="shared" si="0"/>
        <v>5851640</v>
      </c>
      <c r="E19" s="15">
        <f t="shared" si="1"/>
        <v>-45.967321288295366</v>
      </c>
    </row>
    <row r="20" spans="1:5" s="12" customFormat="1" ht="33">
      <c r="A20" s="21" t="s">
        <v>21</v>
      </c>
      <c r="B20" s="11">
        <f>SUM(B12:B19)</f>
        <v>-755310000</v>
      </c>
      <c r="C20" s="11">
        <f>SUM(C12:C19)</f>
        <v>-747356309</v>
      </c>
      <c r="D20" s="11">
        <f t="shared" si="0"/>
        <v>7953691</v>
      </c>
      <c r="E20" s="16">
        <f t="shared" si="1"/>
        <v>-1.053036633964862</v>
      </c>
    </row>
    <row r="21" spans="1:5" s="3" customFormat="1">
      <c r="A21" s="19" t="s">
        <v>15</v>
      </c>
      <c r="B21" s="7">
        <f>B22+B23+B24+B25+B26</f>
        <v>279026000</v>
      </c>
      <c r="C21" s="7">
        <f>C22+C23+C24+C25+C26</f>
        <v>300908057</v>
      </c>
      <c r="D21" s="7">
        <f>D22+D23+D24+D25+D26</f>
        <v>21882057</v>
      </c>
      <c r="E21" s="14">
        <f t="shared" si="1"/>
        <v>7.8423003591063205</v>
      </c>
    </row>
    <row r="22" spans="1:5" s="3" customFormat="1">
      <c r="A22" s="20" t="s">
        <v>10</v>
      </c>
      <c r="B22" s="9"/>
      <c r="C22" s="9">
        <v>78995160</v>
      </c>
      <c r="D22" s="9">
        <f t="shared" si="0"/>
        <v>78995160</v>
      </c>
      <c r="E22" s="15"/>
    </row>
    <row r="23" spans="1:5" s="3" customFormat="1">
      <c r="A23" s="20" t="s">
        <v>16</v>
      </c>
      <c r="B23" s="9">
        <v>279026000</v>
      </c>
      <c r="C23" s="9">
        <v>308069518</v>
      </c>
      <c r="D23" s="9">
        <f t="shared" si="0"/>
        <v>29043518</v>
      </c>
      <c r="E23" s="15">
        <f t="shared" si="1"/>
        <v>10.408893078064411</v>
      </c>
    </row>
    <row r="24" spans="1:5" s="3" customFormat="1">
      <c r="A24" s="20" t="s">
        <v>9</v>
      </c>
      <c r="B24" s="9"/>
      <c r="C24" s="9">
        <v>-84894949</v>
      </c>
      <c r="D24" s="9">
        <f t="shared" si="0"/>
        <v>-84894949</v>
      </c>
      <c r="E24" s="15"/>
    </row>
    <row r="25" spans="1:5" s="3" customFormat="1">
      <c r="A25" s="20" t="s">
        <v>17</v>
      </c>
      <c r="B25" s="8"/>
      <c r="C25" s="8"/>
      <c r="D25" s="9">
        <f t="shared" si="0"/>
        <v>0</v>
      </c>
      <c r="E25" s="15"/>
    </row>
    <row r="26" spans="1:5" s="3" customFormat="1">
      <c r="A26" s="20" t="s">
        <v>33</v>
      </c>
      <c r="B26" s="8"/>
      <c r="C26" s="9">
        <v>-1261672</v>
      </c>
      <c r="D26" s="9">
        <f t="shared" si="0"/>
        <v>-1261672</v>
      </c>
      <c r="E26" s="15"/>
    </row>
    <row r="27" spans="1:5" s="12" customFormat="1" ht="33" customHeight="1">
      <c r="A27" s="21" t="s">
        <v>22</v>
      </c>
      <c r="B27" s="11">
        <f>B22+B23+B24+B25</f>
        <v>279026000</v>
      </c>
      <c r="C27" s="11">
        <f>C22+C23+C24+C25</f>
        <v>302169729</v>
      </c>
      <c r="D27" s="11">
        <f t="shared" si="0"/>
        <v>23143729</v>
      </c>
      <c r="E27" s="16">
        <f t="shared" si="1"/>
        <v>8.2944704077756199</v>
      </c>
    </row>
    <row r="28" spans="1:5" s="3" customFormat="1">
      <c r="A28" s="19" t="s">
        <v>20</v>
      </c>
      <c r="B28" s="9"/>
      <c r="C28" s="9"/>
      <c r="D28" s="9">
        <f t="shared" si="0"/>
        <v>0</v>
      </c>
      <c r="E28" s="15"/>
    </row>
    <row r="29" spans="1:5" s="3" customFormat="1" ht="33">
      <c r="A29" s="19" t="s">
        <v>23</v>
      </c>
      <c r="B29" s="7">
        <f>B7+B11+B21</f>
        <v>-378430000</v>
      </c>
      <c r="C29" s="7">
        <f>C7+C11+C21</f>
        <v>-142851338</v>
      </c>
      <c r="D29" s="7">
        <f t="shared" si="0"/>
        <v>235578662</v>
      </c>
      <c r="E29" s="14">
        <f t="shared" si="1"/>
        <v>-62.251582062732865</v>
      </c>
    </row>
    <row r="30" spans="1:5" s="3" customFormat="1">
      <c r="A30" s="19" t="s">
        <v>18</v>
      </c>
      <c r="B30" s="7">
        <v>1207683000</v>
      </c>
      <c r="C30" s="7">
        <v>1152007835</v>
      </c>
      <c r="D30" s="7">
        <f t="shared" si="0"/>
        <v>-55675165</v>
      </c>
      <c r="E30" s="14">
        <f t="shared" si="1"/>
        <v>-4.6100810394780751</v>
      </c>
    </row>
    <row r="31" spans="1:5" s="3" customFormat="1" ht="17.25" thickBot="1">
      <c r="A31" s="22" t="s">
        <v>19</v>
      </c>
      <c r="B31" s="10">
        <f>B29+B30</f>
        <v>829253000</v>
      </c>
      <c r="C31" s="10">
        <f>C29+C30</f>
        <v>1009156497</v>
      </c>
      <c r="D31" s="10">
        <f t="shared" si="0"/>
        <v>179903497</v>
      </c>
      <c r="E31" s="17">
        <f t="shared" si="1"/>
        <v>21.694645301253054</v>
      </c>
    </row>
  </sheetData>
  <mergeCells count="7">
    <mergeCell ref="C5:C6"/>
    <mergeCell ref="D5:E5"/>
    <mergeCell ref="A5:A6"/>
    <mergeCell ref="B5:B6"/>
    <mergeCell ref="A1:E1"/>
    <mergeCell ref="A2:E2"/>
    <mergeCell ref="A3:E3"/>
  </mergeCells>
  <phoneticPr fontId="5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NTUST</dc:creator>
  <cp:lastModifiedBy>NTUST</cp:lastModifiedBy>
  <cp:lastPrinted>2012-12-11T03:03:24Z</cp:lastPrinted>
  <dcterms:created xsi:type="dcterms:W3CDTF">2012-11-29T07:26:33Z</dcterms:created>
  <dcterms:modified xsi:type="dcterms:W3CDTF">2012-12-11T03:14:31Z</dcterms:modified>
</cp:coreProperties>
</file>