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4925" windowHeight="69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Sheet1!$A$1:$N$65</definedName>
    <definedName name="_xlnm.Print_Titles" localSheetId="0">Sheet1!$5:$6</definedName>
  </definedNames>
  <calcPr calcId="124519"/>
</workbook>
</file>

<file path=xl/calcChain.xml><?xml version="1.0" encoding="utf-8"?>
<calcChain xmlns="http://schemas.openxmlformats.org/spreadsheetml/2006/main">
  <c r="K65" i="1"/>
  <c r="K23"/>
  <c r="I65"/>
  <c r="I23"/>
  <c r="M39"/>
  <c r="J39"/>
  <c r="K38"/>
  <c r="I38"/>
  <c r="M38" s="1"/>
  <c r="M37"/>
  <c r="J37"/>
  <c r="M36"/>
  <c r="K36"/>
  <c r="I36"/>
  <c r="J36" s="1"/>
  <c r="K35"/>
  <c r="I35"/>
  <c r="M35" s="1"/>
  <c r="M34"/>
  <c r="N34" s="1"/>
  <c r="J34"/>
  <c r="M33"/>
  <c r="N33" s="1"/>
  <c r="K33"/>
  <c r="I33"/>
  <c r="J33" s="1"/>
  <c r="M32"/>
  <c r="J32"/>
  <c r="K31"/>
  <c r="J31"/>
  <c r="I31"/>
  <c r="I30"/>
  <c r="J30" s="1"/>
  <c r="N29"/>
  <c r="M29"/>
  <c r="J29"/>
  <c r="K28"/>
  <c r="J28"/>
  <c r="I28"/>
  <c r="I27"/>
  <c r="J27" s="1"/>
  <c r="M26"/>
  <c r="N26" s="1"/>
  <c r="J26"/>
  <c r="K25"/>
  <c r="J25"/>
  <c r="I25"/>
  <c r="I24"/>
  <c r="J24" s="1"/>
  <c r="M22"/>
  <c r="N22" s="1"/>
  <c r="J22"/>
  <c r="M21"/>
  <c r="N21" s="1"/>
  <c r="J21"/>
  <c r="M20"/>
  <c r="N20" s="1"/>
  <c r="J20"/>
  <c r="M19"/>
  <c r="J19"/>
  <c r="M18"/>
  <c r="N18" s="1"/>
  <c r="J18"/>
  <c r="K17"/>
  <c r="K16" s="1"/>
  <c r="I17"/>
  <c r="I16" s="1"/>
  <c r="K30" l="1"/>
  <c r="K27"/>
  <c r="K24"/>
  <c r="J23"/>
  <c r="J35"/>
  <c r="J38"/>
  <c r="M25"/>
  <c r="N25" s="1"/>
  <c r="M28"/>
  <c r="N28" s="1"/>
  <c r="M31"/>
  <c r="J16"/>
  <c r="M16"/>
  <c r="N16" s="1"/>
  <c r="J17"/>
  <c r="M17"/>
  <c r="N17" s="1"/>
  <c r="G10"/>
  <c r="G11"/>
  <c r="G17"/>
  <c r="G19"/>
  <c r="G20"/>
  <c r="G21"/>
  <c r="G24"/>
  <c r="G25"/>
  <c r="G26"/>
  <c r="G28"/>
  <c r="G29"/>
  <c r="G35"/>
  <c r="G36"/>
  <c r="G37"/>
  <c r="G38"/>
  <c r="G39"/>
  <c r="G40"/>
  <c r="G41"/>
  <c r="G42"/>
  <c r="G43"/>
  <c r="G44"/>
  <c r="G45"/>
  <c r="G46"/>
  <c r="G47"/>
  <c r="G48"/>
  <c r="G49"/>
  <c r="G50"/>
  <c r="G51"/>
  <c r="G53"/>
  <c r="G54"/>
  <c r="G55"/>
  <c r="G56"/>
  <c r="G57"/>
  <c r="G58"/>
  <c r="G59"/>
  <c r="G60"/>
  <c r="G61"/>
  <c r="G62"/>
  <c r="G63"/>
  <c r="G64"/>
  <c r="F47"/>
  <c r="F48"/>
  <c r="F49"/>
  <c r="D47"/>
  <c r="D44"/>
  <c r="B44"/>
  <c r="D58"/>
  <c r="B58"/>
  <c r="B47"/>
  <c r="M30" l="1"/>
  <c r="N30" s="1"/>
  <c r="M27"/>
  <c r="N27" s="1"/>
  <c r="M24"/>
  <c r="N24" s="1"/>
  <c r="F16"/>
  <c r="G16" s="1"/>
  <c r="D12"/>
  <c r="B12"/>
  <c r="M10"/>
  <c r="N10" s="1"/>
  <c r="M11"/>
  <c r="M12"/>
  <c r="N12" s="1"/>
  <c r="M13"/>
  <c r="N13" s="1"/>
  <c r="M15"/>
  <c r="N15" s="1"/>
  <c r="K14"/>
  <c r="K9"/>
  <c r="I14"/>
  <c r="I9"/>
  <c r="F10"/>
  <c r="F11"/>
  <c r="F13"/>
  <c r="G13" s="1"/>
  <c r="F14"/>
  <c r="F15"/>
  <c r="G15" s="1"/>
  <c r="F18"/>
  <c r="F19"/>
  <c r="F22"/>
  <c r="F23"/>
  <c r="F24"/>
  <c r="F26"/>
  <c r="F27"/>
  <c r="F28"/>
  <c r="F31"/>
  <c r="F33"/>
  <c r="F34"/>
  <c r="F36"/>
  <c r="F37"/>
  <c r="F39"/>
  <c r="F40"/>
  <c r="F42"/>
  <c r="F43"/>
  <c r="F45"/>
  <c r="F46"/>
  <c r="F51"/>
  <c r="F52"/>
  <c r="F53"/>
  <c r="F56"/>
  <c r="F58"/>
  <c r="F62"/>
  <c r="F63"/>
  <c r="F64"/>
  <c r="D61"/>
  <c r="D60" s="1"/>
  <c r="D57"/>
  <c r="D55"/>
  <c r="D54" s="1"/>
  <c r="D50"/>
  <c r="D41"/>
  <c r="D38"/>
  <c r="D35"/>
  <c r="D32"/>
  <c r="D30"/>
  <c r="D25"/>
  <c r="D21"/>
  <c r="D17"/>
  <c r="D9"/>
  <c r="B61"/>
  <c r="B60" s="1"/>
  <c r="F59" s="1"/>
  <c r="B57"/>
  <c r="B55"/>
  <c r="B54" s="1"/>
  <c r="B50"/>
  <c r="F44"/>
  <c r="B41"/>
  <c r="B38"/>
  <c r="B35"/>
  <c r="B32"/>
  <c r="F32" s="1"/>
  <c r="B30"/>
  <c r="F30" s="1"/>
  <c r="B25"/>
  <c r="B21"/>
  <c r="F21" s="1"/>
  <c r="B17"/>
  <c r="B9"/>
  <c r="M23" l="1"/>
  <c r="N23" s="1"/>
  <c r="M14"/>
  <c r="N14" s="1"/>
  <c r="I8"/>
  <c r="I7" s="1"/>
  <c r="F54"/>
  <c r="D29"/>
  <c r="F35"/>
  <c r="D20"/>
  <c r="F25"/>
  <c r="F57"/>
  <c r="F55"/>
  <c r="F50"/>
  <c r="B29"/>
  <c r="F38"/>
  <c r="M9"/>
  <c r="N9" s="1"/>
  <c r="K8"/>
  <c r="K7" s="1"/>
  <c r="F17"/>
  <c r="F60"/>
  <c r="F9"/>
  <c r="G9" s="1"/>
  <c r="F41"/>
  <c r="F61"/>
  <c r="F12"/>
  <c r="G12" s="1"/>
  <c r="D8"/>
  <c r="B20"/>
  <c r="B8"/>
  <c r="M8" l="1"/>
  <c r="N8" s="1"/>
  <c r="F29"/>
  <c r="F20"/>
  <c r="D65"/>
  <c r="M7"/>
  <c r="N7" s="1"/>
  <c r="D7"/>
  <c r="F8"/>
  <c r="G8" s="1"/>
  <c r="B7"/>
  <c r="B65"/>
  <c r="E8" l="1"/>
  <c r="L39"/>
  <c r="L18"/>
  <c r="L29"/>
  <c r="L26"/>
  <c r="L20"/>
  <c r="L34"/>
  <c r="L21"/>
  <c r="L37"/>
  <c r="L32"/>
  <c r="L22"/>
  <c r="L19"/>
  <c r="L36"/>
  <c r="L33"/>
  <c r="L16"/>
  <c r="E51"/>
  <c r="L31"/>
  <c r="L28"/>
  <c r="L17"/>
  <c r="E50"/>
  <c r="E48"/>
  <c r="L35"/>
  <c r="E49"/>
  <c r="L25"/>
  <c r="L38"/>
  <c r="L24"/>
  <c r="L27"/>
  <c r="L30"/>
  <c r="L23"/>
  <c r="M65"/>
  <c r="N65" s="1"/>
  <c r="E16"/>
  <c r="E47"/>
  <c r="C49"/>
  <c r="C48"/>
  <c r="C47"/>
  <c r="L15"/>
  <c r="E17"/>
  <c r="E25"/>
  <c r="E33"/>
  <c r="E41"/>
  <c r="E52"/>
  <c r="E60"/>
  <c r="L14"/>
  <c r="E15"/>
  <c r="E24"/>
  <c r="E32"/>
  <c r="E40"/>
  <c r="E59"/>
  <c r="L13"/>
  <c r="E14"/>
  <c r="E23"/>
  <c r="E31"/>
  <c r="E39"/>
  <c r="E58"/>
  <c r="E7"/>
  <c r="L12"/>
  <c r="E13"/>
  <c r="E22"/>
  <c r="E30"/>
  <c r="E38"/>
  <c r="E46"/>
  <c r="E57"/>
  <c r="L65"/>
  <c r="L11"/>
  <c r="E21"/>
  <c r="E29"/>
  <c r="E37"/>
  <c r="E45"/>
  <c r="E56"/>
  <c r="E64"/>
  <c r="L10"/>
  <c r="E11"/>
  <c r="E20"/>
  <c r="E28"/>
  <c r="E36"/>
  <c r="E44"/>
  <c r="E55"/>
  <c r="E63"/>
  <c r="E10"/>
  <c r="E43"/>
  <c r="E62"/>
  <c r="E9"/>
  <c r="E34"/>
  <c r="E61"/>
  <c r="L9"/>
  <c r="E54"/>
  <c r="E35"/>
  <c r="E26"/>
  <c r="E42"/>
  <c r="E19"/>
  <c r="E27"/>
  <c r="L7"/>
  <c r="E18"/>
  <c r="E53"/>
  <c r="L8"/>
  <c r="E12"/>
  <c r="E65"/>
  <c r="C8"/>
  <c r="C16"/>
  <c r="J15"/>
  <c r="C12"/>
  <c r="C29"/>
  <c r="C45"/>
  <c r="C64"/>
  <c r="J14"/>
  <c r="C11"/>
  <c r="C20"/>
  <c r="C28"/>
  <c r="C36"/>
  <c r="C44"/>
  <c r="C55"/>
  <c r="C63"/>
  <c r="C41"/>
  <c r="J13"/>
  <c r="C10"/>
  <c r="C19"/>
  <c r="C27"/>
  <c r="C35"/>
  <c r="C43"/>
  <c r="C54"/>
  <c r="C62"/>
  <c r="C52"/>
  <c r="J12"/>
  <c r="C18"/>
  <c r="C26"/>
  <c r="C34"/>
  <c r="C42"/>
  <c r="C53"/>
  <c r="C61"/>
  <c r="C25"/>
  <c r="J65"/>
  <c r="J11"/>
  <c r="F7"/>
  <c r="G7" s="1"/>
  <c r="C17"/>
  <c r="C33"/>
  <c r="C60"/>
  <c r="J10"/>
  <c r="C15"/>
  <c r="C24"/>
  <c r="C32"/>
  <c r="C40"/>
  <c r="C51"/>
  <c r="C59"/>
  <c r="J9"/>
  <c r="C14"/>
  <c r="C23"/>
  <c r="C31"/>
  <c r="C39"/>
  <c r="C50"/>
  <c r="C58"/>
  <c r="C7"/>
  <c r="C37"/>
  <c r="J8"/>
  <c r="J7"/>
  <c r="C13"/>
  <c r="C22"/>
  <c r="C30"/>
  <c r="C38"/>
  <c r="C46"/>
  <c r="C57"/>
  <c r="C21"/>
  <c r="C56"/>
  <c r="C9"/>
  <c r="F65"/>
  <c r="G65" s="1"/>
  <c r="C65"/>
</calcChain>
</file>

<file path=xl/sharedStrings.xml><?xml version="1.0" encoding="utf-8"?>
<sst xmlns="http://schemas.openxmlformats.org/spreadsheetml/2006/main" count="117" uniqueCount="102">
  <si>
    <t>National Taiwan University of Science and Technology Fund</t>
    <phoneticPr fontId="2" type="noConversion"/>
  </si>
  <si>
    <t>Item</t>
    <phoneticPr fontId="2" type="noConversion"/>
  </si>
  <si>
    <t>Assets</t>
    <phoneticPr fontId="2" type="noConversion"/>
  </si>
  <si>
    <t xml:space="preserve">    Prepayments</t>
    <phoneticPr fontId="2" type="noConversion"/>
  </si>
  <si>
    <t xml:space="preserve">    Long-term Investments</t>
    <phoneticPr fontId="2" type="noConversion"/>
  </si>
  <si>
    <t xml:space="preserve">    Miscellaneous Assets</t>
    <phoneticPr fontId="2" type="noConversion"/>
  </si>
  <si>
    <t>Balance Sheet</t>
    <phoneticPr fontId="2" type="noConversion"/>
  </si>
  <si>
    <t xml:space="preserve">  Current Asstes </t>
    <phoneticPr fontId="2" type="noConversion"/>
  </si>
  <si>
    <t xml:space="preserve">     Cash</t>
    <phoneticPr fontId="2" type="noConversion"/>
  </si>
  <si>
    <t xml:space="preserve">    Accounts Receivable</t>
    <phoneticPr fontId="2" type="noConversion"/>
  </si>
  <si>
    <t xml:space="preserve">        Cash in Banks </t>
    <phoneticPr fontId="2" type="noConversion"/>
  </si>
  <si>
    <t xml:space="preserve">        Petty Cash and Revolving Funds</t>
    <phoneticPr fontId="2" type="noConversion"/>
  </si>
  <si>
    <t xml:space="preserve">        Notes Receivable</t>
    <phoneticPr fontId="2" type="noConversion"/>
  </si>
  <si>
    <t xml:space="preserve">        Accounts</t>
    <phoneticPr fontId="2" type="noConversion"/>
  </si>
  <si>
    <t xml:space="preserve">        Interest Revenue Receivable</t>
    <phoneticPr fontId="2" type="noConversion"/>
  </si>
  <si>
    <t xml:space="preserve">        Office Supplies </t>
    <phoneticPr fontId="2" type="noConversion"/>
  </si>
  <si>
    <t xml:space="preserve">        Prepaid Expenses</t>
    <phoneticPr fontId="2" type="noConversion"/>
  </si>
  <si>
    <t xml:space="preserve">    Reserve Funds</t>
    <phoneticPr fontId="2" type="noConversion"/>
  </si>
  <si>
    <t xml:space="preserve">       Pension Funds</t>
    <phoneticPr fontId="2" type="noConversion"/>
  </si>
  <si>
    <t xml:space="preserve">       Other Reserve </t>
    <phoneticPr fontId="2" type="noConversion"/>
  </si>
  <si>
    <t xml:space="preserve">    Land </t>
    <phoneticPr fontId="2" type="noConversion"/>
  </si>
  <si>
    <t xml:space="preserve">       Land</t>
    <phoneticPr fontId="2" type="noConversion"/>
  </si>
  <si>
    <t xml:space="preserve">    Land Improvements</t>
    <phoneticPr fontId="2" type="noConversion"/>
  </si>
  <si>
    <t xml:space="preserve">       Land Improvements</t>
    <phoneticPr fontId="2" type="noConversion"/>
  </si>
  <si>
    <t xml:space="preserve">       Adjustments for Change in value
       of Available-for-sale Financial 
       Assets-Noncurrent</t>
    <phoneticPr fontId="2" type="noConversion"/>
  </si>
  <si>
    <t xml:space="preserve">       Available-for-sale Financial
       Assets-Noncurrent</t>
    <phoneticPr fontId="2" type="noConversion"/>
  </si>
  <si>
    <t xml:space="preserve">       Fund for Improvement and 
       Expansion </t>
    <phoneticPr fontId="2" type="noConversion"/>
  </si>
  <si>
    <t xml:space="preserve">       Accumulated Depreciation-Land 
       Improvements(-) </t>
    <phoneticPr fontId="2" type="noConversion"/>
  </si>
  <si>
    <t xml:space="preserve">    Buildings</t>
    <phoneticPr fontId="2" type="noConversion"/>
  </si>
  <si>
    <t xml:space="preserve">       Buildings</t>
    <phoneticPr fontId="2" type="noConversion"/>
  </si>
  <si>
    <t xml:space="preserve">       Accumulated Depreciation-
       Buildings(-) </t>
    <phoneticPr fontId="2" type="noConversion"/>
  </si>
  <si>
    <t xml:space="preserve">    Machinery and Equipment</t>
    <phoneticPr fontId="2" type="noConversion"/>
  </si>
  <si>
    <t xml:space="preserve">       Machinery and Equipment</t>
    <phoneticPr fontId="2" type="noConversion"/>
  </si>
  <si>
    <t xml:space="preserve">       Accumulated Depreciation-
       Machinery and Equipment (-)</t>
    <phoneticPr fontId="2" type="noConversion"/>
  </si>
  <si>
    <t xml:space="preserve">    Traffic and Transportation 
    Equipment</t>
    <phoneticPr fontId="2" type="noConversion"/>
  </si>
  <si>
    <t xml:space="preserve">       Traffic and Transportation 
       Equipment</t>
    <phoneticPr fontId="2" type="noConversion"/>
  </si>
  <si>
    <t xml:space="preserve">       Accumulated Depreciation-Traffic 
       and Transportation Equipment(-) </t>
    <phoneticPr fontId="2" type="noConversion"/>
  </si>
  <si>
    <t xml:space="preserve">    Miscellaneous Equipment</t>
    <phoneticPr fontId="2" type="noConversion"/>
  </si>
  <si>
    <t xml:space="preserve">       Miscellaneous Equipment</t>
    <phoneticPr fontId="2" type="noConversion"/>
  </si>
  <si>
    <t xml:space="preserve">       Accumulated Depreciation-
       Miscellaneous Equipment(-)</t>
    <phoneticPr fontId="2" type="noConversion"/>
  </si>
  <si>
    <t xml:space="preserve">    Fixed Assets in Process of Purchase 
    or Construction</t>
    <phoneticPr fontId="2" type="noConversion"/>
  </si>
  <si>
    <t xml:space="preserve">       Construction in Progress</t>
    <phoneticPr fontId="2" type="noConversion"/>
  </si>
  <si>
    <t xml:space="preserve">       Prepayments for Equipment</t>
    <phoneticPr fontId="2" type="noConversion"/>
  </si>
  <si>
    <t xml:space="preserve">    Intangible Assets</t>
    <phoneticPr fontId="2" type="noConversion"/>
  </si>
  <si>
    <t xml:space="preserve">       Financial Assets at Cost- 
       Noncurrent</t>
    <phoneticPr fontId="2" type="noConversion"/>
  </si>
  <si>
    <t xml:space="preserve"> Long-term Investments and 
 Reserves</t>
    <phoneticPr fontId="2" type="noConversion"/>
  </si>
  <si>
    <t xml:space="preserve"> Fixed Asstes</t>
    <phoneticPr fontId="2" type="noConversion"/>
  </si>
  <si>
    <t xml:space="preserve"> Intangible Assets</t>
    <phoneticPr fontId="2" type="noConversion"/>
  </si>
  <si>
    <t xml:space="preserve">       Computer Software Cost</t>
    <phoneticPr fontId="2" type="noConversion"/>
  </si>
  <si>
    <t xml:space="preserve"> Deferred Charges</t>
    <phoneticPr fontId="2" type="noConversion"/>
  </si>
  <si>
    <t xml:space="preserve">    Deferred Expenses</t>
    <phoneticPr fontId="2" type="noConversion"/>
  </si>
  <si>
    <t xml:space="preserve">       Deferred Expenses</t>
    <phoneticPr fontId="2" type="noConversion"/>
  </si>
  <si>
    <t xml:space="preserve"> Other Assets</t>
    <phoneticPr fontId="2" type="noConversion"/>
  </si>
  <si>
    <t xml:space="preserve">       Refundable Deposit</t>
    <phoneticPr fontId="2" type="noConversion"/>
  </si>
  <si>
    <t xml:space="preserve">       Assets to be Arranged</t>
    <phoneticPr fontId="2" type="noConversion"/>
  </si>
  <si>
    <t xml:space="preserve">       Accumulated Depreciation-Assets 
       to be Arranged (-)</t>
    <phoneticPr fontId="2" type="noConversion"/>
  </si>
  <si>
    <t>Total</t>
  </si>
  <si>
    <t>Amount</t>
  </si>
  <si>
    <t>%</t>
    <phoneticPr fontId="2" type="noConversion"/>
  </si>
  <si>
    <t xml:space="preserve"> Settled This Year</t>
    <phoneticPr fontId="2" type="noConversion"/>
  </si>
  <si>
    <t xml:space="preserve"> Settled Last Year</t>
    <phoneticPr fontId="2" type="noConversion"/>
  </si>
  <si>
    <t xml:space="preserve"> Comparison</t>
  </si>
  <si>
    <t>Liabilities</t>
    <phoneticPr fontId="2" type="noConversion"/>
  </si>
  <si>
    <t xml:space="preserve">  Current Liabilities</t>
    <phoneticPr fontId="2" type="noConversion"/>
  </si>
  <si>
    <t>　Unearned Receipts</t>
    <phoneticPr fontId="2" type="noConversion"/>
  </si>
  <si>
    <t xml:space="preserve">  Other Liabilities</t>
    <phoneticPr fontId="2" type="noConversion"/>
  </si>
  <si>
    <t xml:space="preserve">　Funds </t>
    <phoneticPr fontId="2" type="noConversion"/>
  </si>
  <si>
    <t>Owner's Equity(Net Value)</t>
    <phoneticPr fontId="2" type="noConversion"/>
  </si>
  <si>
    <t xml:space="preserve"> Funds </t>
    <phoneticPr fontId="2" type="noConversion"/>
  </si>
  <si>
    <t xml:space="preserve"> Reserve Funds</t>
    <phoneticPr fontId="2" type="noConversion"/>
  </si>
  <si>
    <t xml:space="preserve">      Donated Surplus</t>
    <phoneticPr fontId="2" type="noConversion"/>
  </si>
  <si>
    <t>Accumulated Profit or Loss(-)</t>
    <phoneticPr fontId="2" type="noConversion"/>
  </si>
  <si>
    <t xml:space="preserve">　Accumulated Profit </t>
    <phoneticPr fontId="2" type="noConversion"/>
  </si>
  <si>
    <t xml:space="preserve">　  Accumulated Profit </t>
    <phoneticPr fontId="2" type="noConversion"/>
  </si>
  <si>
    <t>　  Accumulated Loss</t>
    <phoneticPr fontId="2" type="noConversion"/>
  </si>
  <si>
    <t>Equity Adjustment</t>
    <phoneticPr fontId="2" type="noConversion"/>
  </si>
  <si>
    <t xml:space="preserve">        Other Receivables </t>
    <phoneticPr fontId="2" type="noConversion"/>
  </si>
  <si>
    <t xml:space="preserve">    Lleasehold improvements</t>
    <phoneticPr fontId="2" type="noConversion"/>
  </si>
  <si>
    <t xml:space="preserve">       Lleasehold improvements</t>
    <phoneticPr fontId="2" type="noConversion"/>
  </si>
  <si>
    <t xml:space="preserve">       Accumulated Depreciation-
      Lleasehold improvements(-)</t>
    <phoneticPr fontId="2" type="noConversion"/>
  </si>
  <si>
    <t xml:space="preserve">       Prepayments for Construction in 
       Progress</t>
    <phoneticPr fontId="2" type="noConversion"/>
  </si>
  <si>
    <t xml:space="preserve">     Payable</t>
    <phoneticPr fontId="2" type="noConversion"/>
  </si>
  <si>
    <t xml:space="preserve">       Receipts under Custody Payable</t>
    <phoneticPr fontId="2" type="noConversion"/>
  </si>
  <si>
    <t xml:space="preserve">       Accrued Expenses</t>
    <phoneticPr fontId="2" type="noConversion"/>
  </si>
  <si>
    <t>　   Taxes Payable</t>
    <phoneticPr fontId="2" type="noConversion"/>
  </si>
  <si>
    <t>　   Other Payables</t>
    <phoneticPr fontId="2" type="noConversion"/>
  </si>
  <si>
    <t>　   Unearned Revenue</t>
    <phoneticPr fontId="2" type="noConversion"/>
  </si>
  <si>
    <t xml:space="preserve">    Miscellaneous</t>
    <phoneticPr fontId="2" type="noConversion"/>
  </si>
  <si>
    <t xml:space="preserve">       Deposits Received</t>
    <phoneticPr fontId="2" type="noConversion"/>
  </si>
  <si>
    <t xml:space="preserve">       Custody Payable</t>
    <phoneticPr fontId="2" type="noConversion"/>
  </si>
  <si>
    <t xml:space="preserve">       Accrued Pension Liabilities</t>
    <phoneticPr fontId="2" type="noConversion"/>
  </si>
  <si>
    <t xml:space="preserve">       Accrued Assets to be Arranged</t>
    <phoneticPr fontId="2" type="noConversion"/>
  </si>
  <si>
    <t xml:space="preserve">       Temporary Receivables and 
       Suspense Accounts</t>
    <phoneticPr fontId="2" type="noConversion"/>
  </si>
  <si>
    <t xml:space="preserve">　   Funds </t>
    <phoneticPr fontId="2" type="noConversion"/>
  </si>
  <si>
    <t xml:space="preserve">　Additional Paid-in Capital </t>
    <phoneticPr fontId="2" type="noConversion"/>
  </si>
  <si>
    <t>　Accumulated Loss(-)</t>
    <phoneticPr fontId="2" type="noConversion"/>
  </si>
  <si>
    <t xml:space="preserve">　Unrealized Gain or Loss on Financial 
    Instrument </t>
    <phoneticPr fontId="2" type="noConversion"/>
  </si>
  <si>
    <t xml:space="preserve">　  Unrealized Gain or Loss on 
      Financial Instrument </t>
    <phoneticPr fontId="2" type="noConversion"/>
  </si>
  <si>
    <t>　Unrealized Revaluation Increments</t>
    <phoneticPr fontId="2" type="noConversion"/>
  </si>
  <si>
    <t>　  Unrealized Revaluation Increments</t>
    <phoneticPr fontId="2" type="noConversion"/>
  </si>
  <si>
    <t>Dec 31,2011</t>
    <phoneticPr fontId="2" type="noConversion"/>
  </si>
  <si>
    <t>Unit:NTD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</si>
</sst>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.00_ "/>
  </numFmts>
  <fonts count="8">
    <font>
      <sz val="12"/>
      <color theme="1"/>
      <name val="新細明體"/>
      <family val="2"/>
      <charset val="136"/>
      <scheme val="minor"/>
    </font>
    <font>
      <b/>
      <u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5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 wrapText="1"/>
    </xf>
    <xf numFmtId="176" fontId="5" fillId="0" borderId="5" xfId="0" applyNumberFormat="1" applyFont="1" applyBorder="1" applyAlignment="1">
      <alignment vertical="center" wrapText="1"/>
    </xf>
    <xf numFmtId="177" fontId="0" fillId="0" borderId="0" xfId="0" applyNumberFormat="1" applyAlignment="1">
      <alignment vertical="center" wrapText="1"/>
    </xf>
    <xf numFmtId="177" fontId="5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vertical="center" wrapText="1"/>
    </xf>
    <xf numFmtId="176" fontId="0" fillId="0" borderId="0" xfId="1" applyNumberFormat="1" applyFont="1" applyAlignment="1">
      <alignment vertical="center" wrapText="1"/>
    </xf>
    <xf numFmtId="176" fontId="5" fillId="0" borderId="4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vertical="center" wrapText="1"/>
    </xf>
    <xf numFmtId="176" fontId="5" fillId="0" borderId="5" xfId="1" applyNumberFormat="1" applyFont="1" applyBorder="1" applyAlignment="1">
      <alignment vertical="center" wrapText="1"/>
    </xf>
    <xf numFmtId="177" fontId="0" fillId="0" borderId="0" xfId="0" applyNumberFormat="1">
      <alignment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176" fontId="6" fillId="0" borderId="4" xfId="0" applyNumberFormat="1" applyFont="1" applyBorder="1" applyAlignment="1">
      <alignment vertical="center" wrapText="1"/>
    </xf>
    <xf numFmtId="177" fontId="6" fillId="0" borderId="4" xfId="0" applyNumberFormat="1" applyFont="1" applyBorder="1" applyAlignment="1">
      <alignment vertical="center" wrapText="1"/>
    </xf>
    <xf numFmtId="176" fontId="6" fillId="0" borderId="4" xfId="1" applyNumberFormat="1" applyFont="1" applyBorder="1" applyAlignment="1">
      <alignment vertical="center" wrapText="1"/>
    </xf>
    <xf numFmtId="177" fontId="6" fillId="0" borderId="8" xfId="0" applyNumberFormat="1" applyFont="1" applyBorder="1">
      <alignment vertical="center"/>
    </xf>
    <xf numFmtId="176" fontId="0" fillId="0" borderId="0" xfId="0" applyNumberFormat="1">
      <alignment vertical="center"/>
    </xf>
    <xf numFmtId="176" fontId="5" fillId="0" borderId="4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6" fillId="0" borderId="4" xfId="0" applyNumberFormat="1" applyFont="1" applyBorder="1">
      <alignment vertical="center"/>
    </xf>
    <xf numFmtId="177" fontId="0" fillId="0" borderId="4" xfId="0" applyNumberFormat="1" applyBorder="1">
      <alignment vertical="center"/>
    </xf>
    <xf numFmtId="177" fontId="5" fillId="0" borderId="4" xfId="0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>
      <alignment vertical="center"/>
    </xf>
    <xf numFmtId="177" fontId="6" fillId="0" borderId="10" xfId="0" applyNumberFormat="1" applyFont="1" applyBorder="1">
      <alignment vertical="center"/>
    </xf>
    <xf numFmtId="177" fontId="0" fillId="0" borderId="10" xfId="0" applyNumberFormat="1" applyBorder="1">
      <alignment vertical="center"/>
    </xf>
    <xf numFmtId="177" fontId="5" fillId="0" borderId="5" xfId="0" applyNumberFormat="1" applyFont="1" applyBorder="1" applyAlignment="1">
      <alignment vertical="center" wrapText="1"/>
    </xf>
    <xf numFmtId="177" fontId="5" fillId="0" borderId="11" xfId="0" applyNumberFormat="1" applyFont="1" applyBorder="1">
      <alignment vertical="center"/>
    </xf>
    <xf numFmtId="0" fontId="5" fillId="0" borderId="5" xfId="0" applyFont="1" applyBorder="1" applyAlignment="1">
      <alignment vertical="center" wrapText="1"/>
    </xf>
    <xf numFmtId="176" fontId="5" fillId="0" borderId="5" xfId="0" applyNumberFormat="1" applyFont="1" applyBorder="1">
      <alignment vertical="center"/>
    </xf>
    <xf numFmtId="177" fontId="5" fillId="0" borderId="12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topLeftCell="G11" workbookViewId="0">
      <selection activeCell="H18" sqref="H18"/>
    </sheetView>
  </sheetViews>
  <sheetFormatPr defaultRowHeight="16.5"/>
  <cols>
    <col min="1" max="1" width="31.625" style="5" customWidth="1"/>
    <col min="2" max="2" width="16.125" style="13" bestFit="1" customWidth="1"/>
    <col min="3" max="3" width="8.375" style="17" customWidth="1"/>
    <col min="4" max="4" width="16.125" style="20" bestFit="1" customWidth="1"/>
    <col min="5" max="5" width="8.625" style="17" bestFit="1" customWidth="1"/>
    <col min="6" max="6" width="14.125" style="20" bestFit="1" customWidth="1"/>
    <col min="7" max="7" width="8.25" style="24" bestFit="1" customWidth="1"/>
    <col min="8" max="8" width="32.375" style="5" customWidth="1"/>
    <col min="9" max="9" width="17.625" style="31" customWidth="1"/>
    <col min="10" max="10" width="8.5" style="24" customWidth="1"/>
    <col min="11" max="11" width="16.25" style="31" customWidth="1"/>
    <col min="12" max="12" width="8.625" style="24" bestFit="1" customWidth="1"/>
    <col min="13" max="13" width="15" style="31" bestFit="1" customWidth="1"/>
    <col min="14" max="14" width="9.125" style="24" bestFit="1" customWidth="1"/>
  </cols>
  <sheetData>
    <row r="1" spans="1:14" ht="2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9.5">
      <c r="A3" s="51" t="s">
        <v>100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7.25" thickBot="1">
      <c r="K4" s="37"/>
      <c r="M4" s="37"/>
      <c r="N4" s="37" t="s">
        <v>101</v>
      </c>
    </row>
    <row r="5" spans="1:14" s="1" customFormat="1">
      <c r="A5" s="52" t="s">
        <v>1</v>
      </c>
      <c r="B5" s="47" t="s">
        <v>59</v>
      </c>
      <c r="C5" s="47"/>
      <c r="D5" s="47" t="s">
        <v>60</v>
      </c>
      <c r="E5" s="47"/>
      <c r="F5" s="47" t="s">
        <v>61</v>
      </c>
      <c r="G5" s="54"/>
      <c r="H5" s="55" t="s">
        <v>1</v>
      </c>
      <c r="I5" s="47" t="s">
        <v>59</v>
      </c>
      <c r="J5" s="47"/>
      <c r="K5" s="47" t="s">
        <v>60</v>
      </c>
      <c r="L5" s="47"/>
      <c r="M5" s="47" t="s">
        <v>61</v>
      </c>
      <c r="N5" s="48"/>
    </row>
    <row r="6" spans="1:14" s="1" customFormat="1">
      <c r="A6" s="53"/>
      <c r="B6" s="14" t="s">
        <v>57</v>
      </c>
      <c r="C6" s="18" t="s">
        <v>58</v>
      </c>
      <c r="D6" s="21" t="s">
        <v>57</v>
      </c>
      <c r="E6" s="18" t="s">
        <v>58</v>
      </c>
      <c r="F6" s="21" t="s">
        <v>57</v>
      </c>
      <c r="G6" s="25" t="s">
        <v>58</v>
      </c>
      <c r="H6" s="56"/>
      <c r="I6" s="14" t="s">
        <v>57</v>
      </c>
      <c r="J6" s="18" t="s">
        <v>58</v>
      </c>
      <c r="K6" s="14" t="s">
        <v>57</v>
      </c>
      <c r="L6" s="18" t="s">
        <v>58</v>
      </c>
      <c r="M6" s="14" t="s">
        <v>57</v>
      </c>
      <c r="N6" s="38" t="s">
        <v>58</v>
      </c>
    </row>
    <row r="7" spans="1:14" s="3" customFormat="1">
      <c r="A7" s="8" t="s">
        <v>2</v>
      </c>
      <c r="B7" s="15">
        <f>B8+B20+B29+B54+B57+B60</f>
        <v>9562098971</v>
      </c>
      <c r="C7" s="19">
        <f>B7/$B$7*100</f>
        <v>100</v>
      </c>
      <c r="D7" s="22">
        <f>D8+D20+D29+D54+D57+D60</f>
        <v>9517572376</v>
      </c>
      <c r="E7" s="19">
        <f>D7/$D$7*100</f>
        <v>100</v>
      </c>
      <c r="F7" s="22">
        <f>B7-D7</f>
        <v>44526595</v>
      </c>
      <c r="G7" s="26">
        <f>F7/D7*100</f>
        <v>0.46783563329952244</v>
      </c>
      <c r="H7" s="6" t="s">
        <v>62</v>
      </c>
      <c r="I7" s="32">
        <f>I8+I17</f>
        <v>5667404977</v>
      </c>
      <c r="J7" s="19">
        <f>I7/$B$7*100</f>
        <v>59.269465775120558</v>
      </c>
      <c r="K7" s="32">
        <f>K8+K17</f>
        <v>5619682091</v>
      </c>
      <c r="L7" s="19">
        <f>K7/$D$7*100</f>
        <v>59.045330773327024</v>
      </c>
      <c r="M7" s="32">
        <f>I7-K7</f>
        <v>47722886</v>
      </c>
      <c r="N7" s="39">
        <f>M7/K7*100</f>
        <v>0.84920971021526059</v>
      </c>
    </row>
    <row r="8" spans="1:14" s="3" customFormat="1">
      <c r="A8" s="8" t="s">
        <v>7</v>
      </c>
      <c r="B8" s="15">
        <f>B9+B12+B17</f>
        <v>1170398352</v>
      </c>
      <c r="C8" s="19">
        <f t="shared" ref="C8:C65" si="0">B8/$B$7*100</f>
        <v>12.239973206192408</v>
      </c>
      <c r="D8" s="22">
        <f>D9+D12+D17</f>
        <v>1050911622</v>
      </c>
      <c r="E8" s="19">
        <f t="shared" ref="E8:E65" si="1">D8/$D$7*100</f>
        <v>11.041803313731901</v>
      </c>
      <c r="F8" s="22">
        <f t="shared" ref="F8:F65" si="2">B8-D8</f>
        <v>119486730</v>
      </c>
      <c r="G8" s="26">
        <f t="shared" ref="G8:G65" si="3">F8/D8*100</f>
        <v>11.369817166224088</v>
      </c>
      <c r="H8" s="6" t="s">
        <v>63</v>
      </c>
      <c r="I8" s="32">
        <f>I9+I14</f>
        <v>525392969</v>
      </c>
      <c r="J8" s="19">
        <f t="shared" ref="J8:J15" si="4">I8/$B$7*100</f>
        <v>5.4945359862245251</v>
      </c>
      <c r="K8" s="32">
        <f>K9+K14</f>
        <v>465624480</v>
      </c>
      <c r="L8" s="19">
        <f t="shared" ref="L8:L15" si="5">K8/$D$7*100</f>
        <v>4.8922609842625686</v>
      </c>
      <c r="M8" s="32">
        <f t="shared" ref="M8:M15" si="6">I8-K8</f>
        <v>59768489</v>
      </c>
      <c r="N8" s="39">
        <f t="shared" ref="N8:N15" si="7">M8/K8*100</f>
        <v>12.836199892239343</v>
      </c>
    </row>
    <row r="9" spans="1:14">
      <c r="A9" s="9" t="s">
        <v>8</v>
      </c>
      <c r="B9" s="27">
        <f>B10+B11</f>
        <v>1014533011</v>
      </c>
      <c r="C9" s="28">
        <f t="shared" si="0"/>
        <v>10.609940496086505</v>
      </c>
      <c r="D9" s="29">
        <f>D10+D11</f>
        <v>915048307</v>
      </c>
      <c r="E9" s="28">
        <f t="shared" si="1"/>
        <v>9.6143036359506215</v>
      </c>
      <c r="F9" s="29">
        <f t="shared" si="2"/>
        <v>99484704</v>
      </c>
      <c r="G9" s="30">
        <f t="shared" si="3"/>
        <v>10.87207125994934</v>
      </c>
      <c r="H9" s="12" t="s">
        <v>81</v>
      </c>
      <c r="I9" s="34">
        <f>I10+I11+I12+I13</f>
        <v>20662272</v>
      </c>
      <c r="J9" s="28">
        <f t="shared" si="4"/>
        <v>0.21608510916551565</v>
      </c>
      <c r="K9" s="34">
        <f>K10+K11+K12+K13</f>
        <v>12069151</v>
      </c>
      <c r="L9" s="28">
        <f t="shared" si="5"/>
        <v>0.12680913286705539</v>
      </c>
      <c r="M9" s="34">
        <f t="shared" si="6"/>
        <v>8593121</v>
      </c>
      <c r="N9" s="40">
        <f t="shared" si="7"/>
        <v>71.199051200867402</v>
      </c>
    </row>
    <row r="10" spans="1:14">
      <c r="A10" s="9" t="s">
        <v>10</v>
      </c>
      <c r="B10" s="27">
        <v>1012333011</v>
      </c>
      <c r="C10" s="28">
        <f t="shared" si="0"/>
        <v>10.586932995257742</v>
      </c>
      <c r="D10" s="29">
        <v>912848307</v>
      </c>
      <c r="E10" s="28">
        <f t="shared" si="1"/>
        <v>9.5911884978346507</v>
      </c>
      <c r="F10" s="29">
        <f t="shared" si="2"/>
        <v>99484704</v>
      </c>
      <c r="G10" s="30">
        <f t="shared" si="3"/>
        <v>10.898273375447033</v>
      </c>
      <c r="H10" s="12" t="s">
        <v>82</v>
      </c>
      <c r="I10" s="34">
        <v>13496312</v>
      </c>
      <c r="J10" s="28">
        <f t="shared" si="4"/>
        <v>0.14114382251147692</v>
      </c>
      <c r="K10" s="34">
        <v>6834828</v>
      </c>
      <c r="L10" s="28">
        <f t="shared" si="5"/>
        <v>7.1812724190414914E-2</v>
      </c>
      <c r="M10" s="34">
        <f t="shared" si="6"/>
        <v>6661484</v>
      </c>
      <c r="N10" s="40">
        <f t="shared" si="7"/>
        <v>97.463813281036479</v>
      </c>
    </row>
    <row r="11" spans="1:14">
      <c r="A11" s="9" t="s">
        <v>11</v>
      </c>
      <c r="B11" s="27">
        <v>2200000</v>
      </c>
      <c r="C11" s="28">
        <f t="shared" si="0"/>
        <v>2.3007500828763384E-2</v>
      </c>
      <c r="D11" s="29">
        <v>2200000</v>
      </c>
      <c r="E11" s="28">
        <f t="shared" si="1"/>
        <v>2.3115138115972021E-2</v>
      </c>
      <c r="F11" s="29">
        <f t="shared" si="2"/>
        <v>0</v>
      </c>
      <c r="G11" s="30">
        <f t="shared" si="3"/>
        <v>0</v>
      </c>
      <c r="H11" s="12" t="s">
        <v>83</v>
      </c>
      <c r="I11" s="34"/>
      <c r="J11" s="28">
        <f t="shared" si="4"/>
        <v>0</v>
      </c>
      <c r="K11" s="34"/>
      <c r="L11" s="28">
        <f t="shared" si="5"/>
        <v>0</v>
      </c>
      <c r="M11" s="34">
        <f t="shared" si="6"/>
        <v>0</v>
      </c>
      <c r="N11" s="40"/>
    </row>
    <row r="12" spans="1:14">
      <c r="A12" s="9" t="s">
        <v>9</v>
      </c>
      <c r="B12" s="27">
        <f>B13+B14+B15+B16</f>
        <v>31601913</v>
      </c>
      <c r="C12" s="28">
        <f t="shared" si="0"/>
        <v>0.33049138160818564</v>
      </c>
      <c r="D12" s="29">
        <f>D13+D14+D15+D16</f>
        <v>47587640</v>
      </c>
      <c r="E12" s="28">
        <f t="shared" si="1"/>
        <v>0.49999766873325224</v>
      </c>
      <c r="F12" s="29">
        <f t="shared" si="2"/>
        <v>-15985727</v>
      </c>
      <c r="G12" s="30">
        <f t="shared" si="3"/>
        <v>-33.59218276006122</v>
      </c>
      <c r="H12" s="12" t="s">
        <v>84</v>
      </c>
      <c r="I12" s="34">
        <v>16190</v>
      </c>
      <c r="J12" s="28">
        <f t="shared" si="4"/>
        <v>1.6931429018985416E-4</v>
      </c>
      <c r="K12" s="34">
        <v>15714</v>
      </c>
      <c r="L12" s="28">
        <f t="shared" si="5"/>
        <v>1.6510512743381109E-4</v>
      </c>
      <c r="M12" s="34">
        <f t="shared" si="6"/>
        <v>476</v>
      </c>
      <c r="N12" s="40">
        <f t="shared" si="7"/>
        <v>3.0291459844724451</v>
      </c>
    </row>
    <row r="13" spans="1:14">
      <c r="A13" s="9" t="s">
        <v>12</v>
      </c>
      <c r="B13" s="27"/>
      <c r="C13" s="28">
        <f t="shared" si="0"/>
        <v>0</v>
      </c>
      <c r="D13" s="29"/>
      <c r="E13" s="28">
        <f t="shared" si="1"/>
        <v>0</v>
      </c>
      <c r="F13" s="29">
        <f t="shared" si="2"/>
        <v>0</v>
      </c>
      <c r="G13" s="30" t="e">
        <f t="shared" si="3"/>
        <v>#DIV/0!</v>
      </c>
      <c r="H13" s="12" t="s">
        <v>85</v>
      </c>
      <c r="I13" s="34">
        <v>7149770</v>
      </c>
      <c r="J13" s="28">
        <f t="shared" si="4"/>
        <v>7.4771972363848901E-2</v>
      </c>
      <c r="K13" s="34">
        <v>5218609</v>
      </c>
      <c r="L13" s="28">
        <f t="shared" si="5"/>
        <v>5.4831303549206657E-2</v>
      </c>
      <c r="M13" s="34">
        <f t="shared" si="6"/>
        <v>1931161</v>
      </c>
      <c r="N13" s="40">
        <f t="shared" si="7"/>
        <v>37.005282442122031</v>
      </c>
    </row>
    <row r="14" spans="1:14">
      <c r="A14" s="9" t="s">
        <v>13</v>
      </c>
      <c r="B14" s="27"/>
      <c r="C14" s="28">
        <f t="shared" si="0"/>
        <v>0</v>
      </c>
      <c r="D14" s="29"/>
      <c r="E14" s="28">
        <f t="shared" si="1"/>
        <v>0</v>
      </c>
      <c r="F14" s="29">
        <f t="shared" si="2"/>
        <v>0</v>
      </c>
      <c r="G14" s="30"/>
      <c r="H14" s="12" t="s">
        <v>64</v>
      </c>
      <c r="I14" s="34">
        <f>I15</f>
        <v>504730697</v>
      </c>
      <c r="J14" s="28">
        <f t="shared" si="4"/>
        <v>5.2784508770590088</v>
      </c>
      <c r="K14" s="34">
        <f>K15</f>
        <v>453555329</v>
      </c>
      <c r="L14" s="28">
        <f t="shared" si="5"/>
        <v>4.7654518513955146</v>
      </c>
      <c r="M14" s="34">
        <f t="shared" si="6"/>
        <v>51175368</v>
      </c>
      <c r="N14" s="40">
        <f t="shared" si="7"/>
        <v>11.283158796266729</v>
      </c>
    </row>
    <row r="15" spans="1:14">
      <c r="A15" s="9" t="s">
        <v>14</v>
      </c>
      <c r="B15" s="27">
        <v>8644175</v>
      </c>
      <c r="C15" s="28">
        <f t="shared" si="0"/>
        <v>9.0400392489307146E-2</v>
      </c>
      <c r="D15" s="29">
        <v>5503055</v>
      </c>
      <c r="E15" s="28">
        <f t="shared" si="1"/>
        <v>5.7819943811268364E-2</v>
      </c>
      <c r="F15" s="29">
        <f t="shared" si="2"/>
        <v>3141120</v>
      </c>
      <c r="G15" s="30">
        <f t="shared" si="3"/>
        <v>57.079567621984516</v>
      </c>
      <c r="H15" s="12" t="s">
        <v>86</v>
      </c>
      <c r="I15" s="34">
        <v>504730697</v>
      </c>
      <c r="J15" s="28">
        <f t="shared" si="4"/>
        <v>5.2784508770590088</v>
      </c>
      <c r="K15" s="34">
        <v>453555329</v>
      </c>
      <c r="L15" s="28">
        <f t="shared" si="5"/>
        <v>4.7654518513955146</v>
      </c>
      <c r="M15" s="34">
        <f t="shared" si="6"/>
        <v>51175368</v>
      </c>
      <c r="N15" s="40">
        <f t="shared" si="7"/>
        <v>11.283158796266729</v>
      </c>
    </row>
    <row r="16" spans="1:14">
      <c r="A16" s="9" t="s">
        <v>76</v>
      </c>
      <c r="B16" s="27">
        <v>22957738</v>
      </c>
      <c r="C16" s="28">
        <f t="shared" si="0"/>
        <v>0.24009098911887847</v>
      </c>
      <c r="D16" s="29">
        <v>42084585</v>
      </c>
      <c r="E16" s="28">
        <f t="shared" si="1"/>
        <v>0.44217772492198382</v>
      </c>
      <c r="F16" s="29">
        <f t="shared" ref="F16" si="8">B16-D16</f>
        <v>-19126847</v>
      </c>
      <c r="G16" s="30">
        <f t="shared" si="3"/>
        <v>-45.448581707530202</v>
      </c>
      <c r="H16" s="6" t="s">
        <v>65</v>
      </c>
      <c r="I16" s="32">
        <f>I17</f>
        <v>5142012008</v>
      </c>
      <c r="J16" s="19">
        <f t="shared" ref="J16:J39" si="9">I16/$B$7*100</f>
        <v>53.774929788896031</v>
      </c>
      <c r="K16" s="32">
        <f>K17</f>
        <v>5154057611</v>
      </c>
      <c r="L16" s="19">
        <f t="shared" ref="L16:L39" si="10">K16/$D$7*100</f>
        <v>54.153069789064453</v>
      </c>
      <c r="M16" s="32">
        <f t="shared" ref="M16:M39" si="11">I16-K16</f>
        <v>-12045603</v>
      </c>
      <c r="N16" s="39">
        <f t="shared" ref="N16:N34" si="12">M16/K16*100</f>
        <v>-0.23371106629254168</v>
      </c>
    </row>
    <row r="17" spans="1:14">
      <c r="A17" s="9" t="s">
        <v>3</v>
      </c>
      <c r="B17" s="27">
        <f>B18+B19</f>
        <v>124263428</v>
      </c>
      <c r="C17" s="28">
        <f t="shared" si="0"/>
        <v>1.2995413284977178</v>
      </c>
      <c r="D17" s="29">
        <f>D18+D19</f>
        <v>88275675</v>
      </c>
      <c r="E17" s="28">
        <f t="shared" si="1"/>
        <v>0.9275020090480266</v>
      </c>
      <c r="F17" s="29">
        <f t="shared" si="2"/>
        <v>35987753</v>
      </c>
      <c r="G17" s="30">
        <f t="shared" si="3"/>
        <v>40.767462837299178</v>
      </c>
      <c r="H17" s="12" t="s">
        <v>87</v>
      </c>
      <c r="I17" s="34">
        <f>I18+I19+I20+I21+I22</f>
        <v>5142012008</v>
      </c>
      <c r="J17" s="28">
        <f t="shared" si="9"/>
        <v>53.774929788896031</v>
      </c>
      <c r="K17" s="34">
        <f>K18+K19+K20+K21+K22</f>
        <v>5154057611</v>
      </c>
      <c r="L17" s="28">
        <f t="shared" si="10"/>
        <v>54.153069789064453</v>
      </c>
      <c r="M17" s="34">
        <f t="shared" si="11"/>
        <v>-12045603</v>
      </c>
      <c r="N17" s="40">
        <f t="shared" si="12"/>
        <v>-0.23371106629254168</v>
      </c>
    </row>
    <row r="18" spans="1:14" s="3" customFormat="1">
      <c r="A18" s="9" t="s">
        <v>15</v>
      </c>
      <c r="B18" s="27"/>
      <c r="C18" s="28">
        <f t="shared" si="0"/>
        <v>0</v>
      </c>
      <c r="D18" s="29"/>
      <c r="E18" s="28">
        <f t="shared" si="1"/>
        <v>0</v>
      </c>
      <c r="F18" s="29">
        <f t="shared" si="2"/>
        <v>0</v>
      </c>
      <c r="G18" s="30"/>
      <c r="H18" s="12" t="s">
        <v>88</v>
      </c>
      <c r="I18" s="34">
        <v>23780473</v>
      </c>
      <c r="J18" s="28">
        <f t="shared" si="9"/>
        <v>0.24869511466176603</v>
      </c>
      <c r="K18" s="34">
        <v>18111379</v>
      </c>
      <c r="L18" s="28">
        <f t="shared" si="10"/>
        <v>0.19029410320714329</v>
      </c>
      <c r="M18" s="34">
        <f t="shared" si="11"/>
        <v>5669094</v>
      </c>
      <c r="N18" s="40">
        <f t="shared" si="12"/>
        <v>31.301283022126587</v>
      </c>
    </row>
    <row r="19" spans="1:14">
      <c r="A19" s="9" t="s">
        <v>16</v>
      </c>
      <c r="B19" s="27">
        <v>124263428</v>
      </c>
      <c r="C19" s="28">
        <f t="shared" si="0"/>
        <v>1.2995413284977178</v>
      </c>
      <c r="D19" s="29">
        <v>88275675</v>
      </c>
      <c r="E19" s="28">
        <f t="shared" si="1"/>
        <v>0.9275020090480266</v>
      </c>
      <c r="F19" s="29">
        <f t="shared" si="2"/>
        <v>35987753</v>
      </c>
      <c r="G19" s="30">
        <f t="shared" si="3"/>
        <v>40.767462837299178</v>
      </c>
      <c r="H19" s="12" t="s">
        <v>89</v>
      </c>
      <c r="I19" s="34"/>
      <c r="J19" s="28">
        <f t="shared" si="9"/>
        <v>0</v>
      </c>
      <c r="K19" s="34"/>
      <c r="L19" s="28">
        <f t="shared" si="10"/>
        <v>0</v>
      </c>
      <c r="M19" s="34">
        <f t="shared" si="11"/>
        <v>0</v>
      </c>
      <c r="N19" s="40"/>
    </row>
    <row r="20" spans="1:14" s="3" customFormat="1" ht="33">
      <c r="A20" s="8" t="s">
        <v>45</v>
      </c>
      <c r="B20" s="15">
        <f>B21+B25</f>
        <v>111316168</v>
      </c>
      <c r="C20" s="19">
        <f t="shared" si="0"/>
        <v>1.1641394670521654</v>
      </c>
      <c r="D20" s="22">
        <f>D21+D25</f>
        <v>105544615</v>
      </c>
      <c r="E20" s="19">
        <f t="shared" si="1"/>
        <v>1.1089447059645874</v>
      </c>
      <c r="F20" s="22">
        <f t="shared" si="2"/>
        <v>5771553</v>
      </c>
      <c r="G20" s="26">
        <f t="shared" si="3"/>
        <v>5.4683538331159767</v>
      </c>
      <c r="H20" s="12" t="s">
        <v>90</v>
      </c>
      <c r="I20" s="34">
        <v>11513263</v>
      </c>
      <c r="J20" s="28">
        <f t="shared" si="9"/>
        <v>0.12040518546103218</v>
      </c>
      <c r="K20" s="34">
        <v>11496578</v>
      </c>
      <c r="L20" s="28">
        <f t="shared" si="10"/>
        <v>0.12079317651411153</v>
      </c>
      <c r="M20" s="34">
        <f t="shared" si="11"/>
        <v>16685</v>
      </c>
      <c r="N20" s="40">
        <f t="shared" si="12"/>
        <v>0.1451301422040541</v>
      </c>
    </row>
    <row r="21" spans="1:14" s="3" customFormat="1">
      <c r="A21" s="9" t="s">
        <v>4</v>
      </c>
      <c r="B21" s="27">
        <f>B22+B23+B24</f>
        <v>1420000</v>
      </c>
      <c r="C21" s="28">
        <f t="shared" si="0"/>
        <v>1.4850295989474549E-2</v>
      </c>
      <c r="D21" s="29">
        <f>D22+D23+D24</f>
        <v>300000</v>
      </c>
      <c r="E21" s="28">
        <f t="shared" si="1"/>
        <v>3.1520642885416394E-3</v>
      </c>
      <c r="F21" s="29">
        <f t="shared" si="2"/>
        <v>1120000</v>
      </c>
      <c r="G21" s="30">
        <f t="shared" si="3"/>
        <v>373.33333333333331</v>
      </c>
      <c r="H21" s="12" t="s">
        <v>91</v>
      </c>
      <c r="I21" s="34">
        <v>5098532539</v>
      </c>
      <c r="J21" s="28">
        <f t="shared" si="9"/>
        <v>53.320223462054351</v>
      </c>
      <c r="K21" s="34">
        <v>5119957456</v>
      </c>
      <c r="L21" s="28">
        <f t="shared" si="10"/>
        <v>53.794783519700339</v>
      </c>
      <c r="M21" s="34">
        <f t="shared" si="11"/>
        <v>-21424917</v>
      </c>
      <c r="N21" s="40">
        <f t="shared" si="12"/>
        <v>-0.41845888728806657</v>
      </c>
    </row>
    <row r="22" spans="1:14" ht="33">
      <c r="A22" s="9" t="s">
        <v>25</v>
      </c>
      <c r="B22" s="27">
        <v>112000</v>
      </c>
      <c r="C22" s="28">
        <f t="shared" si="0"/>
        <v>1.1712909512824996E-3</v>
      </c>
      <c r="D22" s="29"/>
      <c r="E22" s="28">
        <f t="shared" si="1"/>
        <v>0</v>
      </c>
      <c r="F22" s="29">
        <f t="shared" si="2"/>
        <v>112000</v>
      </c>
      <c r="G22" s="30"/>
      <c r="H22" s="12" t="s">
        <v>92</v>
      </c>
      <c r="I22" s="34">
        <v>8185733</v>
      </c>
      <c r="J22" s="28">
        <f t="shared" si="9"/>
        <v>8.5606026718879902E-2</v>
      </c>
      <c r="K22" s="34">
        <v>4492198</v>
      </c>
      <c r="L22" s="28">
        <f t="shared" si="10"/>
        <v>4.7198989642860588E-2</v>
      </c>
      <c r="M22" s="34">
        <f t="shared" si="11"/>
        <v>3693535</v>
      </c>
      <c r="N22" s="40">
        <f t="shared" si="12"/>
        <v>82.221108686660742</v>
      </c>
    </row>
    <row r="23" spans="1:14" s="3" customFormat="1" ht="49.5">
      <c r="A23" s="9" t="s">
        <v>24</v>
      </c>
      <c r="B23" s="27">
        <v>1008000</v>
      </c>
      <c r="C23" s="28">
        <f t="shared" si="0"/>
        <v>1.0541618561542496E-2</v>
      </c>
      <c r="D23" s="29"/>
      <c r="E23" s="28">
        <f t="shared" si="1"/>
        <v>0</v>
      </c>
      <c r="F23" s="29">
        <f t="shared" si="2"/>
        <v>1008000</v>
      </c>
      <c r="G23" s="30"/>
      <c r="H23" s="2" t="s">
        <v>67</v>
      </c>
      <c r="I23" s="32">
        <f>I24+I27+I30+I35</f>
        <v>3894693994</v>
      </c>
      <c r="J23" s="19">
        <f t="shared" si="9"/>
        <v>40.730534224879442</v>
      </c>
      <c r="K23" s="32">
        <f>K24+K27+K30+K35</f>
        <v>3897890285</v>
      </c>
      <c r="L23" s="19">
        <f t="shared" si="10"/>
        <v>40.954669226672976</v>
      </c>
      <c r="M23" s="32">
        <f t="shared" si="11"/>
        <v>-3196291</v>
      </c>
      <c r="N23" s="39">
        <f t="shared" si="12"/>
        <v>-8.2000537888408012E-2</v>
      </c>
    </row>
    <row r="24" spans="1:14" ht="33">
      <c r="A24" s="9" t="s">
        <v>44</v>
      </c>
      <c r="B24" s="27">
        <v>300000</v>
      </c>
      <c r="C24" s="28">
        <f t="shared" si="0"/>
        <v>3.1373864766495525E-3</v>
      </c>
      <c r="D24" s="29">
        <v>300000</v>
      </c>
      <c r="E24" s="28">
        <f t="shared" si="1"/>
        <v>3.1520642885416394E-3</v>
      </c>
      <c r="F24" s="29">
        <f t="shared" si="2"/>
        <v>0</v>
      </c>
      <c r="G24" s="30">
        <f t="shared" si="3"/>
        <v>0</v>
      </c>
      <c r="H24" s="2" t="s">
        <v>68</v>
      </c>
      <c r="I24" s="32">
        <f>I25</f>
        <v>3546694286</v>
      </c>
      <c r="J24" s="19">
        <f t="shared" si="9"/>
        <v>37.091168965688794</v>
      </c>
      <c r="K24" s="32">
        <f>K25</f>
        <v>3491655900</v>
      </c>
      <c r="L24" s="19">
        <f t="shared" si="10"/>
        <v>36.68641290088572</v>
      </c>
      <c r="M24" s="32">
        <f t="shared" si="11"/>
        <v>55038386</v>
      </c>
      <c r="N24" s="39">
        <f t="shared" si="12"/>
        <v>1.5762832185153182</v>
      </c>
    </row>
    <row r="25" spans="1:14">
      <c r="A25" s="9" t="s">
        <v>17</v>
      </c>
      <c r="B25" s="27">
        <f>B26+B27+B28</f>
        <v>109896168</v>
      </c>
      <c r="C25" s="28">
        <f t="shared" si="0"/>
        <v>1.1492891710626909</v>
      </c>
      <c r="D25" s="29">
        <f>D26+D27+D28</f>
        <v>105244615</v>
      </c>
      <c r="E25" s="28">
        <f t="shared" si="1"/>
        <v>1.105792641676046</v>
      </c>
      <c r="F25" s="29">
        <f t="shared" si="2"/>
        <v>4651553</v>
      </c>
      <c r="G25" s="30">
        <f t="shared" si="3"/>
        <v>4.4197539228016556</v>
      </c>
      <c r="H25" s="11" t="s">
        <v>66</v>
      </c>
      <c r="I25" s="34">
        <f>I26</f>
        <v>3546694286</v>
      </c>
      <c r="J25" s="28">
        <f t="shared" si="9"/>
        <v>37.091168965688794</v>
      </c>
      <c r="K25" s="34">
        <f>K26</f>
        <v>3491655900</v>
      </c>
      <c r="L25" s="28">
        <f t="shared" si="10"/>
        <v>36.68641290088572</v>
      </c>
      <c r="M25" s="34">
        <f t="shared" si="11"/>
        <v>55038386</v>
      </c>
      <c r="N25" s="40">
        <f t="shared" si="12"/>
        <v>1.5762832185153182</v>
      </c>
    </row>
    <row r="26" spans="1:14">
      <c r="A26" s="9" t="s">
        <v>18</v>
      </c>
      <c r="B26" s="27">
        <v>11513263</v>
      </c>
      <c r="C26" s="28">
        <f t="shared" si="0"/>
        <v>0.12040518546103218</v>
      </c>
      <c r="D26" s="29">
        <v>11496578</v>
      </c>
      <c r="E26" s="28">
        <f t="shared" si="1"/>
        <v>0.12079317651411153</v>
      </c>
      <c r="F26" s="29">
        <f t="shared" si="2"/>
        <v>16685</v>
      </c>
      <c r="G26" s="30">
        <f t="shared" si="3"/>
        <v>0.1451301422040541</v>
      </c>
      <c r="H26" s="11" t="s">
        <v>93</v>
      </c>
      <c r="I26" s="34">
        <v>3546694286</v>
      </c>
      <c r="J26" s="28">
        <f t="shared" si="9"/>
        <v>37.091168965688794</v>
      </c>
      <c r="K26" s="34">
        <v>3491655900</v>
      </c>
      <c r="L26" s="28">
        <f t="shared" si="10"/>
        <v>36.68641290088572</v>
      </c>
      <c r="M26" s="34">
        <f t="shared" si="11"/>
        <v>55038386</v>
      </c>
      <c r="N26" s="40">
        <f t="shared" si="12"/>
        <v>1.5762832185153182</v>
      </c>
    </row>
    <row r="27" spans="1:14" ht="33">
      <c r="A27" s="9" t="s">
        <v>26</v>
      </c>
      <c r="B27" s="27"/>
      <c r="C27" s="28">
        <f t="shared" si="0"/>
        <v>0</v>
      </c>
      <c r="D27" s="29"/>
      <c r="E27" s="28">
        <f t="shared" si="1"/>
        <v>0</v>
      </c>
      <c r="F27" s="29">
        <f t="shared" si="2"/>
        <v>0</v>
      </c>
      <c r="G27" s="30"/>
      <c r="H27" s="2" t="s">
        <v>69</v>
      </c>
      <c r="I27" s="33">
        <f>I28</f>
        <v>384937883</v>
      </c>
      <c r="J27" s="19">
        <f t="shared" si="9"/>
        <v>4.025663028247692</v>
      </c>
      <c r="K27" s="33">
        <f>K28</f>
        <v>635959694</v>
      </c>
      <c r="L27" s="19">
        <f t="shared" si="10"/>
        <v>6.6819528013642282</v>
      </c>
      <c r="M27" s="32">
        <f t="shared" si="11"/>
        <v>-251021811</v>
      </c>
      <c r="N27" s="39">
        <f t="shared" si="12"/>
        <v>-39.471339672668002</v>
      </c>
    </row>
    <row r="28" spans="1:14">
      <c r="A28" s="9" t="s">
        <v>19</v>
      </c>
      <c r="B28" s="27">
        <v>98382905</v>
      </c>
      <c r="C28" s="28">
        <f t="shared" si="0"/>
        <v>1.0288839856016587</v>
      </c>
      <c r="D28" s="29">
        <v>93748037</v>
      </c>
      <c r="E28" s="28">
        <f t="shared" si="1"/>
        <v>0.98499946516193426</v>
      </c>
      <c r="F28" s="29">
        <f t="shared" si="2"/>
        <v>4634868</v>
      </c>
      <c r="G28" s="30">
        <f t="shared" si="3"/>
        <v>4.9439627199874066</v>
      </c>
      <c r="H28" s="11" t="s">
        <v>94</v>
      </c>
      <c r="I28" s="34">
        <f>I29</f>
        <v>384937883</v>
      </c>
      <c r="J28" s="28">
        <f t="shared" si="9"/>
        <v>4.025663028247692</v>
      </c>
      <c r="K28" s="34">
        <f>K29</f>
        <v>635959694</v>
      </c>
      <c r="L28" s="28">
        <f t="shared" si="10"/>
        <v>6.6819528013642282</v>
      </c>
      <c r="M28" s="34">
        <f t="shared" si="11"/>
        <v>-251021811</v>
      </c>
      <c r="N28" s="40">
        <f t="shared" si="12"/>
        <v>-39.471339672668002</v>
      </c>
    </row>
    <row r="29" spans="1:14" s="3" customFormat="1">
      <c r="A29" s="8" t="s">
        <v>46</v>
      </c>
      <c r="B29" s="15">
        <f>B30+B32+B35+B38+B41+B44+B50+B47</f>
        <v>3123497446</v>
      </c>
      <c r="C29" s="19">
        <f t="shared" si="0"/>
        <v>32.665395489766055</v>
      </c>
      <c r="D29" s="22">
        <f>D30+D32+D35+D38+D41+D44+D50+D47</f>
        <v>3175692728</v>
      </c>
      <c r="E29" s="19">
        <f t="shared" si="1"/>
        <v>33.36662546436726</v>
      </c>
      <c r="F29" s="22">
        <f t="shared" si="2"/>
        <v>-52195282</v>
      </c>
      <c r="G29" s="26">
        <f t="shared" si="3"/>
        <v>-1.6435872885243448</v>
      </c>
      <c r="H29" s="12" t="s">
        <v>70</v>
      </c>
      <c r="I29" s="34">
        <v>384937883</v>
      </c>
      <c r="J29" s="28">
        <f t="shared" si="9"/>
        <v>4.025663028247692</v>
      </c>
      <c r="K29" s="34">
        <v>635959694</v>
      </c>
      <c r="L29" s="28">
        <f t="shared" si="10"/>
        <v>6.6819528013642282</v>
      </c>
      <c r="M29" s="34">
        <f t="shared" si="11"/>
        <v>-251021811</v>
      </c>
      <c r="N29" s="40">
        <f t="shared" si="12"/>
        <v>-39.471339672668002</v>
      </c>
    </row>
    <row r="30" spans="1:14">
      <c r="A30" s="9" t="s">
        <v>20</v>
      </c>
      <c r="B30" s="27">
        <f>B31</f>
        <v>0</v>
      </c>
      <c r="C30" s="28">
        <f t="shared" si="0"/>
        <v>0</v>
      </c>
      <c r="D30" s="29">
        <f>D31</f>
        <v>0</v>
      </c>
      <c r="E30" s="28">
        <f t="shared" si="1"/>
        <v>0</v>
      </c>
      <c r="F30" s="29">
        <f t="shared" si="2"/>
        <v>0</v>
      </c>
      <c r="G30" s="30"/>
      <c r="H30" s="2" t="s">
        <v>71</v>
      </c>
      <c r="I30" s="33">
        <f>I31+I33</f>
        <v>-37946175</v>
      </c>
      <c r="J30" s="19">
        <f t="shared" si="9"/>
        <v>-0.39683938761859111</v>
      </c>
      <c r="K30" s="33">
        <f>K31+K33</f>
        <v>-229725309</v>
      </c>
      <c r="L30" s="19">
        <f t="shared" si="10"/>
        <v>-2.4136964755769776</v>
      </c>
      <c r="M30" s="32">
        <f t="shared" si="11"/>
        <v>191779134</v>
      </c>
      <c r="N30" s="39">
        <f t="shared" si="12"/>
        <v>-83.4819353752616</v>
      </c>
    </row>
    <row r="31" spans="1:14">
      <c r="A31" s="9" t="s">
        <v>21</v>
      </c>
      <c r="B31" s="27"/>
      <c r="C31" s="28">
        <f t="shared" si="0"/>
        <v>0</v>
      </c>
      <c r="D31" s="29"/>
      <c r="E31" s="28">
        <f t="shared" si="1"/>
        <v>0</v>
      </c>
      <c r="F31" s="29">
        <f t="shared" si="2"/>
        <v>0</v>
      </c>
      <c r="G31" s="30"/>
      <c r="H31" s="11" t="s">
        <v>72</v>
      </c>
      <c r="I31" s="34">
        <f>I32</f>
        <v>0</v>
      </c>
      <c r="J31" s="28">
        <f t="shared" si="9"/>
        <v>0</v>
      </c>
      <c r="K31" s="34">
        <f>K32</f>
        <v>0</v>
      </c>
      <c r="L31" s="28">
        <f t="shared" si="10"/>
        <v>0</v>
      </c>
      <c r="M31" s="34">
        <f t="shared" si="11"/>
        <v>0</v>
      </c>
      <c r="N31" s="40"/>
    </row>
    <row r="32" spans="1:14">
      <c r="A32" s="9" t="s">
        <v>22</v>
      </c>
      <c r="B32" s="27">
        <f>B33+B34</f>
        <v>0</v>
      </c>
      <c r="C32" s="28">
        <f t="shared" si="0"/>
        <v>0</v>
      </c>
      <c r="D32" s="29">
        <f>D33+D34</f>
        <v>0</v>
      </c>
      <c r="E32" s="28">
        <f t="shared" si="1"/>
        <v>0</v>
      </c>
      <c r="F32" s="29">
        <f t="shared" si="2"/>
        <v>0</v>
      </c>
      <c r="G32" s="30"/>
      <c r="H32" s="11" t="s">
        <v>73</v>
      </c>
      <c r="I32" s="34"/>
      <c r="J32" s="28">
        <f t="shared" si="9"/>
        <v>0</v>
      </c>
      <c r="K32" s="34"/>
      <c r="L32" s="28">
        <f t="shared" si="10"/>
        <v>0</v>
      </c>
      <c r="M32" s="34">
        <f t="shared" si="11"/>
        <v>0</v>
      </c>
      <c r="N32" s="40"/>
    </row>
    <row r="33" spans="1:14">
      <c r="A33" s="9" t="s">
        <v>23</v>
      </c>
      <c r="B33" s="27"/>
      <c r="C33" s="28">
        <f t="shared" si="0"/>
        <v>0</v>
      </c>
      <c r="D33" s="29"/>
      <c r="E33" s="28">
        <f t="shared" si="1"/>
        <v>0</v>
      </c>
      <c r="F33" s="29">
        <f t="shared" si="2"/>
        <v>0</v>
      </c>
      <c r="G33" s="30"/>
      <c r="H33" s="11" t="s">
        <v>95</v>
      </c>
      <c r="I33" s="34">
        <f>I34</f>
        <v>-37946175</v>
      </c>
      <c r="J33" s="28">
        <f t="shared" si="9"/>
        <v>-0.39683938761859111</v>
      </c>
      <c r="K33" s="34">
        <f>K34</f>
        <v>-229725309</v>
      </c>
      <c r="L33" s="28">
        <f t="shared" si="10"/>
        <v>-2.4136964755769776</v>
      </c>
      <c r="M33" s="34">
        <f t="shared" si="11"/>
        <v>191779134</v>
      </c>
      <c r="N33" s="40">
        <f t="shared" si="12"/>
        <v>-83.4819353752616</v>
      </c>
    </row>
    <row r="34" spans="1:14" ht="33">
      <c r="A34" s="9" t="s">
        <v>27</v>
      </c>
      <c r="B34" s="27"/>
      <c r="C34" s="28">
        <f t="shared" si="0"/>
        <v>0</v>
      </c>
      <c r="D34" s="29"/>
      <c r="E34" s="28">
        <f t="shared" si="1"/>
        <v>0</v>
      </c>
      <c r="F34" s="29">
        <f t="shared" si="2"/>
        <v>0</v>
      </c>
      <c r="G34" s="30"/>
      <c r="H34" s="11" t="s">
        <v>74</v>
      </c>
      <c r="I34" s="34">
        <v>-37946175</v>
      </c>
      <c r="J34" s="28">
        <f t="shared" si="9"/>
        <v>-0.39683938761859111</v>
      </c>
      <c r="K34" s="34">
        <v>-229725309</v>
      </c>
      <c r="L34" s="28">
        <f t="shared" si="10"/>
        <v>-2.4136964755769776</v>
      </c>
      <c r="M34" s="34">
        <f t="shared" si="11"/>
        <v>191779134</v>
      </c>
      <c r="N34" s="40">
        <f t="shared" si="12"/>
        <v>-83.4819353752616</v>
      </c>
    </row>
    <row r="35" spans="1:14">
      <c r="A35" s="9" t="s">
        <v>28</v>
      </c>
      <c r="B35" s="27">
        <f>B36+B37</f>
        <v>1952106052</v>
      </c>
      <c r="C35" s="28">
        <f t="shared" si="0"/>
        <v>20.415037095101827</v>
      </c>
      <c r="D35" s="29">
        <f>D36+D37</f>
        <v>1845332090</v>
      </c>
      <c r="E35" s="28">
        <f t="shared" si="1"/>
        <v>19.388684604629688</v>
      </c>
      <c r="F35" s="29">
        <f t="shared" si="2"/>
        <v>106773962</v>
      </c>
      <c r="G35" s="30">
        <f t="shared" si="3"/>
        <v>5.7861651341033147</v>
      </c>
      <c r="H35" s="2" t="s">
        <v>75</v>
      </c>
      <c r="I35" s="32">
        <f>I36+I38</f>
        <v>1008000</v>
      </c>
      <c r="J35" s="19">
        <f t="shared" si="9"/>
        <v>1.0541618561542496E-2</v>
      </c>
      <c r="K35" s="32">
        <f>K36+K38</f>
        <v>0</v>
      </c>
      <c r="L35" s="19">
        <f t="shared" si="10"/>
        <v>0</v>
      </c>
      <c r="M35" s="32">
        <f t="shared" si="11"/>
        <v>1008000</v>
      </c>
      <c r="N35" s="39"/>
    </row>
    <row r="36" spans="1:14" ht="33">
      <c r="A36" s="9" t="s">
        <v>29</v>
      </c>
      <c r="B36" s="27">
        <v>2164056276</v>
      </c>
      <c r="C36" s="28">
        <f t="shared" si="0"/>
        <v>22.63160298343664</v>
      </c>
      <c r="D36" s="29">
        <v>2019829608</v>
      </c>
      <c r="E36" s="28">
        <f t="shared" si="1"/>
        <v>21.222109254386197</v>
      </c>
      <c r="F36" s="29">
        <f t="shared" si="2"/>
        <v>144226668</v>
      </c>
      <c r="G36" s="30">
        <f t="shared" si="3"/>
        <v>7.1405363813243001</v>
      </c>
      <c r="H36" s="12" t="s">
        <v>96</v>
      </c>
      <c r="I36" s="34">
        <f>I37</f>
        <v>1008000</v>
      </c>
      <c r="J36" s="28">
        <f t="shared" si="9"/>
        <v>1.0541618561542496E-2</v>
      </c>
      <c r="K36" s="34">
        <f>K37</f>
        <v>0</v>
      </c>
      <c r="L36" s="28">
        <f t="shared" si="10"/>
        <v>0</v>
      </c>
      <c r="M36" s="34">
        <f t="shared" si="11"/>
        <v>1008000</v>
      </c>
      <c r="N36" s="40"/>
    </row>
    <row r="37" spans="1:14" ht="33">
      <c r="A37" s="9" t="s">
        <v>30</v>
      </c>
      <c r="B37" s="27">
        <v>-211950224</v>
      </c>
      <c r="C37" s="28">
        <f t="shared" si="0"/>
        <v>-2.2165658883348116</v>
      </c>
      <c r="D37" s="29">
        <v>-174497518</v>
      </c>
      <c r="E37" s="28">
        <f t="shared" si="1"/>
        <v>-1.8334246497565063</v>
      </c>
      <c r="F37" s="29">
        <f t="shared" si="2"/>
        <v>-37452706</v>
      </c>
      <c r="G37" s="30">
        <f t="shared" si="3"/>
        <v>21.463174049272151</v>
      </c>
      <c r="H37" s="12" t="s">
        <v>97</v>
      </c>
      <c r="I37" s="34">
        <v>1008000</v>
      </c>
      <c r="J37" s="28">
        <f t="shared" si="9"/>
        <v>1.0541618561542496E-2</v>
      </c>
      <c r="K37" s="34"/>
      <c r="L37" s="28">
        <f t="shared" si="10"/>
        <v>0</v>
      </c>
      <c r="M37" s="34">
        <f t="shared" si="11"/>
        <v>1008000</v>
      </c>
      <c r="N37" s="40"/>
    </row>
    <row r="38" spans="1:14">
      <c r="A38" s="9" t="s">
        <v>31</v>
      </c>
      <c r="B38" s="27">
        <f>B39+B40</f>
        <v>556210273</v>
      </c>
      <c r="C38" s="28">
        <f t="shared" si="0"/>
        <v>5.8168219622791852</v>
      </c>
      <c r="D38" s="29">
        <f>D39+D40</f>
        <v>610734923</v>
      </c>
      <c r="E38" s="28">
        <f t="shared" si="1"/>
        <v>6.4169191351784267</v>
      </c>
      <c r="F38" s="29">
        <f t="shared" si="2"/>
        <v>-54524650</v>
      </c>
      <c r="G38" s="30">
        <f t="shared" si="3"/>
        <v>-8.9277111798632145</v>
      </c>
      <c r="H38" s="11" t="s">
        <v>98</v>
      </c>
      <c r="I38" s="34">
        <f>I39</f>
        <v>0</v>
      </c>
      <c r="J38" s="28">
        <f t="shared" si="9"/>
        <v>0</v>
      </c>
      <c r="K38" s="34">
        <f>K39</f>
        <v>0</v>
      </c>
      <c r="L38" s="28">
        <f t="shared" si="10"/>
        <v>0</v>
      </c>
      <c r="M38" s="34">
        <f t="shared" si="11"/>
        <v>0</v>
      </c>
      <c r="N38" s="40"/>
    </row>
    <row r="39" spans="1:14">
      <c r="A39" s="9" t="s">
        <v>32</v>
      </c>
      <c r="B39" s="27">
        <v>1868663649</v>
      </c>
      <c r="C39" s="28">
        <f t="shared" si="0"/>
        <v>19.542400205930686</v>
      </c>
      <c r="D39" s="29">
        <v>1772527291</v>
      </c>
      <c r="E39" s="28">
        <f t="shared" si="1"/>
        <v>18.623733248088513</v>
      </c>
      <c r="F39" s="29">
        <f t="shared" si="2"/>
        <v>96136358</v>
      </c>
      <c r="G39" s="30">
        <f t="shared" si="3"/>
        <v>5.423688452535087</v>
      </c>
      <c r="H39" s="11" t="s">
        <v>99</v>
      </c>
      <c r="I39" s="34"/>
      <c r="J39" s="28">
        <f t="shared" si="9"/>
        <v>0</v>
      </c>
      <c r="K39" s="34"/>
      <c r="L39" s="28">
        <f t="shared" si="10"/>
        <v>0</v>
      </c>
      <c r="M39" s="34">
        <f t="shared" si="11"/>
        <v>0</v>
      </c>
      <c r="N39" s="40"/>
    </row>
    <row r="40" spans="1:14" ht="33">
      <c r="A40" s="9" t="s">
        <v>33</v>
      </c>
      <c r="B40" s="27">
        <v>-1312453376</v>
      </c>
      <c r="C40" s="28">
        <f t="shared" si="0"/>
        <v>-13.725578243651501</v>
      </c>
      <c r="D40" s="29">
        <v>-1161792368</v>
      </c>
      <c r="E40" s="28">
        <f t="shared" si="1"/>
        <v>-12.206814112910088</v>
      </c>
      <c r="F40" s="29">
        <f t="shared" si="2"/>
        <v>-150661008</v>
      </c>
      <c r="G40" s="30">
        <f t="shared" si="3"/>
        <v>12.967980523005124</v>
      </c>
      <c r="H40" s="4"/>
      <c r="I40" s="33"/>
      <c r="J40" s="19"/>
      <c r="K40" s="33"/>
      <c r="L40" s="19"/>
      <c r="M40" s="32"/>
      <c r="N40" s="39"/>
    </row>
    <row r="41" spans="1:14" ht="33">
      <c r="A41" s="9" t="s">
        <v>34</v>
      </c>
      <c r="B41" s="27">
        <f>B42+B43</f>
        <v>19817593</v>
      </c>
      <c r="C41" s="28">
        <f t="shared" si="0"/>
        <v>0.20725149425981612</v>
      </c>
      <c r="D41" s="29">
        <f>D42+D43</f>
        <v>21872415</v>
      </c>
      <c r="E41" s="28">
        <f t="shared" si="1"/>
        <v>0.22981086075220827</v>
      </c>
      <c r="F41" s="29">
        <f t="shared" si="2"/>
        <v>-2054822</v>
      </c>
      <c r="G41" s="30">
        <f t="shared" si="3"/>
        <v>-9.3945821711960011</v>
      </c>
      <c r="H41" s="7"/>
      <c r="I41" s="33"/>
      <c r="J41" s="35"/>
      <c r="K41" s="33"/>
      <c r="L41" s="35"/>
      <c r="M41" s="33"/>
      <c r="N41" s="41"/>
    </row>
    <row r="42" spans="1:14" ht="33">
      <c r="A42" s="9" t="s">
        <v>35</v>
      </c>
      <c r="B42" s="27">
        <v>75963104</v>
      </c>
      <c r="C42" s="28">
        <f t="shared" si="0"/>
        <v>0.79441871737974501</v>
      </c>
      <c r="D42" s="29">
        <v>74494090</v>
      </c>
      <c r="E42" s="28">
        <f t="shared" si="1"/>
        <v>0.78270053598802281</v>
      </c>
      <c r="F42" s="29">
        <f t="shared" si="2"/>
        <v>1469014</v>
      </c>
      <c r="G42" s="30">
        <f t="shared" si="3"/>
        <v>1.9719873079864458</v>
      </c>
      <c r="H42" s="7"/>
      <c r="I42" s="33"/>
      <c r="J42" s="35"/>
      <c r="K42" s="33"/>
      <c r="L42" s="35"/>
      <c r="M42" s="33"/>
      <c r="N42" s="41"/>
    </row>
    <row r="43" spans="1:14" ht="33">
      <c r="A43" s="9" t="s">
        <v>36</v>
      </c>
      <c r="B43" s="27">
        <v>-56145511</v>
      </c>
      <c r="C43" s="28">
        <f t="shared" si="0"/>
        <v>-0.58716722311992897</v>
      </c>
      <c r="D43" s="29">
        <v>-52621675</v>
      </c>
      <c r="E43" s="28">
        <f t="shared" si="1"/>
        <v>-0.55288967523581456</v>
      </c>
      <c r="F43" s="29">
        <f t="shared" si="2"/>
        <v>-3523836</v>
      </c>
      <c r="G43" s="30">
        <f t="shared" si="3"/>
        <v>6.6965485230183184</v>
      </c>
      <c r="H43" s="7"/>
      <c r="I43" s="33"/>
      <c r="J43" s="35"/>
      <c r="K43" s="33"/>
      <c r="L43" s="35"/>
      <c r="M43" s="33"/>
      <c r="N43" s="41"/>
    </row>
    <row r="44" spans="1:14">
      <c r="A44" s="9" t="s">
        <v>37</v>
      </c>
      <c r="B44" s="27">
        <f>B45+B46</f>
        <v>521471669</v>
      </c>
      <c r="C44" s="28">
        <f t="shared" si="0"/>
        <v>5.4535272075882384</v>
      </c>
      <c r="D44" s="29">
        <f>D45+D46</f>
        <v>500549807</v>
      </c>
      <c r="E44" s="28">
        <f t="shared" si="1"/>
        <v>5.2592172376036999</v>
      </c>
      <c r="F44" s="29">
        <f t="shared" si="2"/>
        <v>20921862</v>
      </c>
      <c r="G44" s="30">
        <f t="shared" si="3"/>
        <v>4.1797762595081771</v>
      </c>
      <c r="H44" s="7"/>
      <c r="I44" s="33"/>
      <c r="J44" s="35"/>
      <c r="K44" s="33"/>
      <c r="L44" s="35"/>
      <c r="M44" s="33"/>
      <c r="N44" s="41"/>
    </row>
    <row r="45" spans="1:14">
      <c r="A45" s="9" t="s">
        <v>38</v>
      </c>
      <c r="B45" s="27">
        <v>704540587</v>
      </c>
      <c r="C45" s="28">
        <f t="shared" si="0"/>
        <v>7.3680536996817914</v>
      </c>
      <c r="D45" s="29">
        <v>669354755</v>
      </c>
      <c r="E45" s="28">
        <f t="shared" si="1"/>
        <v>7.032830732003462</v>
      </c>
      <c r="F45" s="29">
        <f t="shared" si="2"/>
        <v>35185832</v>
      </c>
      <c r="G45" s="30">
        <f t="shared" si="3"/>
        <v>5.2566791730642146</v>
      </c>
      <c r="H45" s="7"/>
      <c r="I45" s="33"/>
      <c r="J45" s="35"/>
      <c r="K45" s="33"/>
      <c r="L45" s="35"/>
      <c r="M45" s="33"/>
      <c r="N45" s="41"/>
    </row>
    <row r="46" spans="1:14" ht="33">
      <c r="A46" s="9" t="s">
        <v>39</v>
      </c>
      <c r="B46" s="27">
        <v>-183068918</v>
      </c>
      <c r="C46" s="28">
        <f t="shared" si="0"/>
        <v>-1.9145264920935527</v>
      </c>
      <c r="D46" s="29">
        <v>-168804948</v>
      </c>
      <c r="E46" s="28">
        <f t="shared" si="1"/>
        <v>-1.7736134943997612</v>
      </c>
      <c r="F46" s="29">
        <f t="shared" si="2"/>
        <v>-14263970</v>
      </c>
      <c r="G46" s="30">
        <f t="shared" si="3"/>
        <v>8.4499715020201904</v>
      </c>
      <c r="H46" s="7"/>
      <c r="I46" s="33"/>
      <c r="J46" s="35"/>
      <c r="K46" s="33"/>
      <c r="L46" s="35"/>
      <c r="M46" s="33"/>
      <c r="N46" s="41"/>
    </row>
    <row r="47" spans="1:14">
      <c r="A47" s="9" t="s">
        <v>77</v>
      </c>
      <c r="B47" s="27">
        <f>B48+B49</f>
        <v>18629211</v>
      </c>
      <c r="C47" s="28">
        <f t="shared" si="0"/>
        <v>0.19482344887350361</v>
      </c>
      <c r="D47" s="27">
        <f>D48+D49</f>
        <v>22847127</v>
      </c>
      <c r="E47" s="28">
        <f t="shared" si="1"/>
        <v>0.24005204370825156</v>
      </c>
      <c r="F47" s="29">
        <f t="shared" si="2"/>
        <v>-4217916</v>
      </c>
      <c r="G47" s="30">
        <f t="shared" si="3"/>
        <v>-18.461472201734601</v>
      </c>
      <c r="H47" s="7"/>
      <c r="I47" s="33"/>
      <c r="J47" s="35"/>
      <c r="K47" s="33"/>
      <c r="L47" s="35"/>
      <c r="M47" s="33"/>
      <c r="N47" s="41"/>
    </row>
    <row r="48" spans="1:14">
      <c r="A48" s="9" t="s">
        <v>78</v>
      </c>
      <c r="B48" s="27">
        <v>33040424</v>
      </c>
      <c r="C48" s="28">
        <f t="shared" si="0"/>
        <v>0.34553526480122437</v>
      </c>
      <c r="D48" s="29">
        <v>33040424</v>
      </c>
      <c r="E48" s="28">
        <f t="shared" si="1"/>
        <v>0.34715180189558031</v>
      </c>
      <c r="F48" s="29">
        <f t="shared" si="2"/>
        <v>0</v>
      </c>
      <c r="G48" s="30">
        <f t="shared" si="3"/>
        <v>0</v>
      </c>
      <c r="H48" s="7"/>
      <c r="I48" s="33"/>
      <c r="J48" s="35"/>
      <c r="K48" s="33"/>
      <c r="L48" s="35"/>
      <c r="M48" s="33"/>
      <c r="N48" s="41"/>
    </row>
    <row r="49" spans="1:14" ht="33">
      <c r="A49" s="9" t="s">
        <v>79</v>
      </c>
      <c r="B49" s="27">
        <v>-14411213</v>
      </c>
      <c r="C49" s="28">
        <f t="shared" si="0"/>
        <v>-0.15071181592772076</v>
      </c>
      <c r="D49" s="29">
        <v>-10193297</v>
      </c>
      <c r="E49" s="28">
        <f t="shared" si="1"/>
        <v>-0.10709975818732875</v>
      </c>
      <c r="F49" s="29">
        <f t="shared" si="2"/>
        <v>-4217916</v>
      </c>
      <c r="G49" s="30">
        <f t="shared" si="3"/>
        <v>41.379310344827587</v>
      </c>
      <c r="H49" s="7"/>
      <c r="I49" s="33"/>
      <c r="J49" s="35"/>
      <c r="K49" s="33"/>
      <c r="L49" s="35"/>
      <c r="M49" s="33"/>
      <c r="N49" s="41"/>
    </row>
    <row r="50" spans="1:14" ht="33">
      <c r="A50" s="9" t="s">
        <v>40</v>
      </c>
      <c r="B50" s="27">
        <f>B51+B52+B53</f>
        <v>55262648</v>
      </c>
      <c r="C50" s="28">
        <f t="shared" si="0"/>
        <v>0.57793428166348138</v>
      </c>
      <c r="D50" s="29">
        <f>D51+D52+D53</f>
        <v>174356366</v>
      </c>
      <c r="E50" s="28">
        <f t="shared" si="1"/>
        <v>1.8319415824949856</v>
      </c>
      <c r="F50" s="29">
        <f t="shared" si="2"/>
        <v>-119093718</v>
      </c>
      <c r="G50" s="30">
        <f t="shared" si="3"/>
        <v>-68.304771848708981</v>
      </c>
      <c r="H50" s="7"/>
      <c r="I50" s="33"/>
      <c r="J50" s="35"/>
      <c r="K50" s="33"/>
      <c r="L50" s="35"/>
      <c r="M50" s="33"/>
      <c r="N50" s="41"/>
    </row>
    <row r="51" spans="1:14">
      <c r="A51" s="9" t="s">
        <v>41</v>
      </c>
      <c r="B51" s="27">
        <v>27138867</v>
      </c>
      <c r="C51" s="28">
        <f t="shared" si="0"/>
        <v>0.28381704772463601</v>
      </c>
      <c r="D51" s="29">
        <v>150014758</v>
      </c>
      <c r="E51" s="28">
        <f t="shared" si="1"/>
        <v>1.576187204820054</v>
      </c>
      <c r="F51" s="29">
        <f t="shared" si="2"/>
        <v>-122875891</v>
      </c>
      <c r="G51" s="30">
        <f t="shared" si="3"/>
        <v>-81.909201893323058</v>
      </c>
      <c r="H51" s="7"/>
      <c r="I51" s="33"/>
      <c r="J51" s="35"/>
      <c r="K51" s="33"/>
      <c r="L51" s="35"/>
      <c r="M51" s="33"/>
      <c r="N51" s="41"/>
    </row>
    <row r="52" spans="1:14" ht="33">
      <c r="A52" s="9" t="s">
        <v>80</v>
      </c>
      <c r="B52" s="27"/>
      <c r="C52" s="28">
        <f t="shared" si="0"/>
        <v>0</v>
      </c>
      <c r="D52" s="29"/>
      <c r="E52" s="28">
        <f t="shared" si="1"/>
        <v>0</v>
      </c>
      <c r="F52" s="29">
        <f t="shared" si="2"/>
        <v>0</v>
      </c>
      <c r="G52" s="30"/>
      <c r="H52" s="7"/>
      <c r="I52" s="33"/>
      <c r="J52" s="35"/>
      <c r="K52" s="33"/>
      <c r="L52" s="35"/>
      <c r="M52" s="33"/>
      <c r="N52" s="41"/>
    </row>
    <row r="53" spans="1:14">
      <c r="A53" s="9" t="s">
        <v>42</v>
      </c>
      <c r="B53" s="27">
        <v>28123781</v>
      </c>
      <c r="C53" s="28">
        <f t="shared" si="0"/>
        <v>0.29411723393884542</v>
      </c>
      <c r="D53" s="29">
        <v>24341608</v>
      </c>
      <c r="E53" s="28">
        <f t="shared" si="1"/>
        <v>0.25575437767493159</v>
      </c>
      <c r="F53" s="29">
        <f t="shared" si="2"/>
        <v>3782173</v>
      </c>
      <c r="G53" s="30">
        <f t="shared" si="3"/>
        <v>15.537892977325079</v>
      </c>
      <c r="H53" s="7"/>
      <c r="I53" s="33"/>
      <c r="J53" s="35"/>
      <c r="K53" s="33"/>
      <c r="L53" s="35"/>
      <c r="M53" s="33"/>
      <c r="N53" s="41"/>
    </row>
    <row r="54" spans="1:14" s="3" customFormat="1">
      <c r="A54" s="8" t="s">
        <v>47</v>
      </c>
      <c r="B54" s="15">
        <f>B55</f>
        <v>33507907</v>
      </c>
      <c r="C54" s="19">
        <f t="shared" si="0"/>
        <v>0.35042418094210287</v>
      </c>
      <c r="D54" s="22">
        <f>D55</f>
        <v>35029973</v>
      </c>
      <c r="E54" s="19">
        <f t="shared" si="1"/>
        <v>0.36805575640625943</v>
      </c>
      <c r="F54" s="22">
        <f t="shared" si="2"/>
        <v>-1522066</v>
      </c>
      <c r="G54" s="26">
        <f t="shared" si="3"/>
        <v>-4.3450390327163539</v>
      </c>
      <c r="H54" s="6"/>
      <c r="I54" s="32"/>
      <c r="J54" s="36"/>
      <c r="K54" s="32"/>
      <c r="L54" s="36"/>
      <c r="M54" s="32"/>
      <c r="N54" s="39"/>
    </row>
    <row r="55" spans="1:14">
      <c r="A55" s="9" t="s">
        <v>43</v>
      </c>
      <c r="B55" s="27">
        <f>B56</f>
        <v>33507907</v>
      </c>
      <c r="C55" s="28">
        <f t="shared" si="0"/>
        <v>0.35042418094210287</v>
      </c>
      <c r="D55" s="29">
        <f>D56</f>
        <v>35029973</v>
      </c>
      <c r="E55" s="28">
        <f t="shared" si="1"/>
        <v>0.36805575640625943</v>
      </c>
      <c r="F55" s="29">
        <f t="shared" si="2"/>
        <v>-1522066</v>
      </c>
      <c r="G55" s="30">
        <f t="shared" si="3"/>
        <v>-4.3450390327163539</v>
      </c>
      <c r="H55" s="7"/>
      <c r="I55" s="33"/>
      <c r="J55" s="35"/>
      <c r="K55" s="33"/>
      <c r="L55" s="35"/>
      <c r="M55" s="33"/>
      <c r="N55" s="41"/>
    </row>
    <row r="56" spans="1:14">
      <c r="A56" s="9" t="s">
        <v>48</v>
      </c>
      <c r="B56" s="27">
        <v>33507907</v>
      </c>
      <c r="C56" s="28">
        <f t="shared" si="0"/>
        <v>0.35042418094210287</v>
      </c>
      <c r="D56" s="29">
        <v>35029973</v>
      </c>
      <c r="E56" s="28">
        <f t="shared" si="1"/>
        <v>0.36805575640625943</v>
      </c>
      <c r="F56" s="29">
        <f t="shared" si="2"/>
        <v>-1522066</v>
      </c>
      <c r="G56" s="30">
        <f t="shared" si="3"/>
        <v>-4.3450390327163539</v>
      </c>
      <c r="H56" s="7"/>
      <c r="I56" s="33"/>
      <c r="J56" s="35"/>
      <c r="K56" s="33"/>
      <c r="L56" s="35"/>
      <c r="M56" s="33"/>
      <c r="N56" s="41"/>
    </row>
    <row r="57" spans="1:14" s="3" customFormat="1">
      <c r="A57" s="8" t="s">
        <v>49</v>
      </c>
      <c r="B57" s="15">
        <f>B58</f>
        <v>22817260</v>
      </c>
      <c r="C57" s="19">
        <f t="shared" si="0"/>
        <v>0.23862187652732253</v>
      </c>
      <c r="D57" s="22">
        <f>D58</f>
        <v>28416683</v>
      </c>
      <c r="E57" s="19">
        <f t="shared" si="1"/>
        <v>0.29857070561036098</v>
      </c>
      <c r="F57" s="22">
        <f t="shared" si="2"/>
        <v>-5599423</v>
      </c>
      <c r="G57" s="26">
        <f t="shared" si="3"/>
        <v>-19.704703043631095</v>
      </c>
      <c r="H57" s="6"/>
      <c r="I57" s="32"/>
      <c r="J57" s="36"/>
      <c r="K57" s="32"/>
      <c r="L57" s="36"/>
      <c r="M57" s="32"/>
      <c r="N57" s="39"/>
    </row>
    <row r="58" spans="1:14">
      <c r="A58" s="9" t="s">
        <v>50</v>
      </c>
      <c r="B58" s="27">
        <f>B59</f>
        <v>22817260</v>
      </c>
      <c r="C58" s="28">
        <f t="shared" si="0"/>
        <v>0.23862187652732253</v>
      </c>
      <c r="D58" s="29">
        <f>D59</f>
        <v>28416683</v>
      </c>
      <c r="E58" s="28">
        <f t="shared" si="1"/>
        <v>0.29857070561036098</v>
      </c>
      <c r="F58" s="29">
        <f t="shared" si="2"/>
        <v>-5599423</v>
      </c>
      <c r="G58" s="30">
        <f t="shared" si="3"/>
        <v>-19.704703043631095</v>
      </c>
      <c r="H58" s="7"/>
      <c r="I58" s="33"/>
      <c r="J58" s="35"/>
      <c r="K58" s="33"/>
      <c r="L58" s="35"/>
      <c r="M58" s="33"/>
      <c r="N58" s="41"/>
    </row>
    <row r="59" spans="1:14">
      <c r="A59" s="9" t="s">
        <v>51</v>
      </c>
      <c r="B59" s="27">
        <v>22817260</v>
      </c>
      <c r="C59" s="28">
        <f t="shared" si="0"/>
        <v>0.23862187652732253</v>
      </c>
      <c r="D59" s="29">
        <v>28416683</v>
      </c>
      <c r="E59" s="28">
        <f t="shared" si="1"/>
        <v>0.29857070561036098</v>
      </c>
      <c r="F59" s="29">
        <f t="shared" si="2"/>
        <v>-5599423</v>
      </c>
      <c r="G59" s="30">
        <f t="shared" si="3"/>
        <v>-19.704703043631095</v>
      </c>
      <c r="H59" s="7"/>
      <c r="I59" s="33"/>
      <c r="J59" s="35"/>
      <c r="K59" s="33"/>
      <c r="L59" s="35"/>
      <c r="M59" s="33"/>
      <c r="N59" s="41"/>
    </row>
    <row r="60" spans="1:14" s="3" customFormat="1">
      <c r="A60" s="8" t="s">
        <v>52</v>
      </c>
      <c r="B60" s="15">
        <f>B61</f>
        <v>5100561838</v>
      </c>
      <c r="C60" s="19">
        <f t="shared" si="0"/>
        <v>53.341445779519944</v>
      </c>
      <c r="D60" s="22">
        <f>D61</f>
        <v>5121976755</v>
      </c>
      <c r="E60" s="19">
        <f t="shared" si="1"/>
        <v>53.81600005391963</v>
      </c>
      <c r="F60" s="22">
        <f t="shared" si="2"/>
        <v>-21414917</v>
      </c>
      <c r="G60" s="26">
        <f t="shared" si="3"/>
        <v>-0.41809867604524104</v>
      </c>
      <c r="H60" s="6"/>
      <c r="I60" s="32"/>
      <c r="J60" s="36"/>
      <c r="K60" s="32"/>
      <c r="L60" s="36"/>
      <c r="M60" s="32"/>
      <c r="N60" s="39"/>
    </row>
    <row r="61" spans="1:14">
      <c r="A61" s="9" t="s">
        <v>5</v>
      </c>
      <c r="B61" s="27">
        <f>B62+B63+B64</f>
        <v>5100561838</v>
      </c>
      <c r="C61" s="28">
        <f t="shared" si="0"/>
        <v>53.341445779519944</v>
      </c>
      <c r="D61" s="29">
        <f>D62+D63+D64</f>
        <v>5121976755</v>
      </c>
      <c r="E61" s="28">
        <f t="shared" si="1"/>
        <v>53.81600005391963</v>
      </c>
      <c r="F61" s="29">
        <f t="shared" si="2"/>
        <v>-21414917</v>
      </c>
      <c r="G61" s="30">
        <f t="shared" si="3"/>
        <v>-0.41809867604524104</v>
      </c>
      <c r="H61" s="7"/>
      <c r="I61" s="33"/>
      <c r="J61" s="35"/>
      <c r="K61" s="33"/>
      <c r="L61" s="35"/>
      <c r="M61" s="33"/>
      <c r="N61" s="41"/>
    </row>
    <row r="62" spans="1:14">
      <c r="A62" s="9" t="s">
        <v>53</v>
      </c>
      <c r="B62" s="27">
        <v>2029299</v>
      </c>
      <c r="C62" s="28">
        <f t="shared" si="0"/>
        <v>2.1222317465594866E-2</v>
      </c>
      <c r="D62" s="29">
        <v>2019299</v>
      </c>
      <c r="E62" s="28">
        <f t="shared" si="1"/>
        <v>2.1216534219292812E-2</v>
      </c>
      <c r="F62" s="29">
        <f t="shared" si="2"/>
        <v>10000</v>
      </c>
      <c r="G62" s="30">
        <f t="shared" si="3"/>
        <v>0.49522136147247142</v>
      </c>
      <c r="H62" s="7"/>
      <c r="I62" s="33"/>
      <c r="J62" s="35"/>
      <c r="K62" s="33"/>
      <c r="L62" s="35"/>
      <c r="M62" s="33"/>
      <c r="N62" s="41"/>
    </row>
    <row r="63" spans="1:14">
      <c r="A63" s="9" t="s">
        <v>54</v>
      </c>
      <c r="B63" s="27">
        <v>5390774719</v>
      </c>
      <c r="C63" s="28">
        <f t="shared" si="0"/>
        <v>56.376479006849635</v>
      </c>
      <c r="D63" s="29">
        <v>5394079084</v>
      </c>
      <c r="E63" s="28">
        <f t="shared" si="1"/>
        <v>56.674946834152664</v>
      </c>
      <c r="F63" s="29">
        <f t="shared" si="2"/>
        <v>-3304365</v>
      </c>
      <c r="G63" s="30">
        <f t="shared" si="3"/>
        <v>-6.1259112974473409E-2</v>
      </c>
      <c r="H63" s="7"/>
      <c r="I63" s="33"/>
      <c r="J63" s="35"/>
      <c r="K63" s="33"/>
      <c r="L63" s="35"/>
      <c r="M63" s="33"/>
      <c r="N63" s="41"/>
    </row>
    <row r="64" spans="1:14" ht="33">
      <c r="A64" s="9" t="s">
        <v>55</v>
      </c>
      <c r="B64" s="27">
        <v>-292242180</v>
      </c>
      <c r="C64" s="28">
        <f t="shared" si="0"/>
        <v>-3.0562555447952811</v>
      </c>
      <c r="D64" s="29">
        <v>-274121628</v>
      </c>
      <c r="E64" s="28">
        <f t="shared" si="1"/>
        <v>-2.8801633144523198</v>
      </c>
      <c r="F64" s="29">
        <f t="shared" si="2"/>
        <v>-18120552</v>
      </c>
      <c r="G64" s="30">
        <f t="shared" si="3"/>
        <v>6.6104058013255349</v>
      </c>
      <c r="H64" s="7"/>
      <c r="I64" s="33"/>
      <c r="J64" s="35"/>
      <c r="K64" s="33"/>
      <c r="L64" s="35"/>
      <c r="M64" s="33"/>
      <c r="N64" s="41"/>
    </row>
    <row r="65" spans="1:14" s="3" customFormat="1" ht="17.25" thickBot="1">
      <c r="A65" s="10" t="s">
        <v>56</v>
      </c>
      <c r="B65" s="16">
        <f>B8+B20+B29+B54+B57+B60</f>
        <v>9562098971</v>
      </c>
      <c r="C65" s="42">
        <f t="shared" si="0"/>
        <v>100</v>
      </c>
      <c r="D65" s="23">
        <f>D8+D20+D29+D54+D57+D60</f>
        <v>9517572376</v>
      </c>
      <c r="E65" s="42">
        <f t="shared" si="1"/>
        <v>100</v>
      </c>
      <c r="F65" s="23">
        <f t="shared" si="2"/>
        <v>44526595</v>
      </c>
      <c r="G65" s="43">
        <f t="shared" si="3"/>
        <v>0.46783563329952244</v>
      </c>
      <c r="H65" s="44" t="s">
        <v>56</v>
      </c>
      <c r="I65" s="45">
        <f>I7+I23</f>
        <v>9562098971</v>
      </c>
      <c r="J65" s="42">
        <f t="shared" ref="J65" si="13">I65/$B$7*100</f>
        <v>100</v>
      </c>
      <c r="K65" s="45">
        <f>K7+K23</f>
        <v>9517572376</v>
      </c>
      <c r="L65" s="42">
        <f t="shared" ref="L65" si="14">K65/$D$7*100</f>
        <v>100</v>
      </c>
      <c r="M65" s="45">
        <f t="shared" ref="M65" si="15">I65-K65</f>
        <v>44526595</v>
      </c>
      <c r="N65" s="46">
        <f t="shared" ref="N65" si="16">M65/K65*100</f>
        <v>0.46783563329952244</v>
      </c>
    </row>
  </sheetData>
  <mergeCells count="11">
    <mergeCell ref="A5:A6"/>
    <mergeCell ref="B5:C5"/>
    <mergeCell ref="D5:E5"/>
    <mergeCell ref="F5:G5"/>
    <mergeCell ref="H5:H6"/>
    <mergeCell ref="I5:J5"/>
    <mergeCell ref="K5:L5"/>
    <mergeCell ref="M5:N5"/>
    <mergeCell ref="A1:N1"/>
    <mergeCell ref="A2:N2"/>
    <mergeCell ref="A3:N3"/>
  </mergeCells>
  <phoneticPr fontId="2" type="noConversion"/>
  <printOptions horizontalCentered="1"/>
  <pageMargins left="0.11811023622047245" right="0.11811023622047245" top="0.35433070866141736" bottom="0.15748031496062992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NTUST</dc:creator>
  <cp:lastModifiedBy>NTUST</cp:lastModifiedBy>
  <cp:lastPrinted>2012-12-10T07:55:32Z</cp:lastPrinted>
  <dcterms:created xsi:type="dcterms:W3CDTF">2012-11-30T02:17:07Z</dcterms:created>
  <dcterms:modified xsi:type="dcterms:W3CDTF">2012-12-10T08:49:58Z</dcterms:modified>
</cp:coreProperties>
</file>